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65" windowWidth="20115" windowHeight="7575"/>
  </bookViews>
  <sheets>
    <sheet name="Лист1" sheetId="1" r:id="rId1"/>
  </sheets>
  <definedNames>
    <definedName name="_xlnm._FilterDatabase" localSheetId="0" hidden="1">Лист1!$A$12:$P$261</definedName>
    <definedName name="_xlnm.Print_Titles" localSheetId="0">Лист1!$10:$12</definedName>
  </definedNames>
  <calcPr calcId="145621" refMode="R1C1"/>
</workbook>
</file>

<file path=xl/calcChain.xml><?xml version="1.0" encoding="utf-8"?>
<calcChain xmlns="http://schemas.openxmlformats.org/spreadsheetml/2006/main">
  <c r="L254" i="1" l="1"/>
  <c r="N255" i="1"/>
  <c r="N254" i="1" s="1"/>
  <c r="O255" i="1"/>
  <c r="O254" i="1" s="1"/>
  <c r="M255" i="1"/>
  <c r="M254" i="1" s="1"/>
  <c r="M252" i="1" l="1"/>
  <c r="M251" i="1" s="1"/>
  <c r="N252" i="1"/>
  <c r="N251" i="1" s="1"/>
  <c r="O252" i="1"/>
  <c r="O251" i="1" s="1"/>
  <c r="L252" i="1"/>
  <c r="L251" i="1" s="1"/>
  <c r="M249" i="1"/>
  <c r="M248" i="1" s="1"/>
  <c r="M247" i="1" s="1"/>
  <c r="N249" i="1"/>
  <c r="N248" i="1" s="1"/>
  <c r="N247" i="1" s="1"/>
  <c r="O249" i="1"/>
  <c r="O248" i="1" s="1"/>
  <c r="O247" i="1" s="1"/>
  <c r="L249" i="1"/>
  <c r="L248" i="1" s="1"/>
  <c r="L247" i="1" s="1"/>
  <c r="M244" i="1"/>
  <c r="N244" i="1"/>
  <c r="O244" i="1"/>
  <c r="L244" i="1"/>
  <c r="M245" i="1"/>
  <c r="N245" i="1"/>
  <c r="O245" i="1"/>
  <c r="L245" i="1"/>
  <c r="M241" i="1"/>
  <c r="M240" i="1" s="1"/>
  <c r="N241" i="1"/>
  <c r="N240" i="1" s="1"/>
  <c r="O241" i="1"/>
  <c r="O240" i="1" s="1"/>
  <c r="L241" i="1"/>
  <c r="L240" i="1" s="1"/>
  <c r="M238" i="1"/>
  <c r="N238" i="1"/>
  <c r="O238" i="1"/>
  <c r="L238" i="1"/>
  <c r="M236" i="1"/>
  <c r="N236" i="1"/>
  <c r="O236" i="1"/>
  <c r="L236" i="1"/>
  <c r="M234" i="1"/>
  <c r="N234" i="1"/>
  <c r="O234" i="1"/>
  <c r="L234" i="1"/>
  <c r="M232" i="1"/>
  <c r="N232" i="1"/>
  <c r="O232" i="1"/>
  <c r="L232" i="1"/>
  <c r="M227" i="1"/>
  <c r="M226" i="1" s="1"/>
  <c r="N227" i="1"/>
  <c r="N226" i="1" s="1"/>
  <c r="O227" i="1"/>
  <c r="O226" i="1" s="1"/>
  <c r="L227" i="1"/>
  <c r="L226" i="1" s="1"/>
  <c r="M214" i="1" l="1"/>
  <c r="M213" i="1" s="1"/>
  <c r="N214" i="1"/>
  <c r="N213" i="1" s="1"/>
  <c r="O214" i="1"/>
  <c r="O213" i="1" s="1"/>
  <c r="L214" i="1"/>
  <c r="L213" i="1" s="1"/>
  <c r="M216" i="1"/>
  <c r="N216" i="1"/>
  <c r="O216" i="1"/>
  <c r="L216" i="1"/>
  <c r="M220" i="1"/>
  <c r="M219" i="1" s="1"/>
  <c r="N220" i="1"/>
  <c r="N219" i="1" s="1"/>
  <c r="O220" i="1"/>
  <c r="O219" i="1" s="1"/>
  <c r="L220" i="1"/>
  <c r="L219" i="1" s="1"/>
  <c r="M209" i="1"/>
  <c r="N209" i="1"/>
  <c r="O209" i="1"/>
  <c r="L209" i="1"/>
  <c r="M210" i="1"/>
  <c r="N210" i="1"/>
  <c r="O210" i="1"/>
  <c r="L210" i="1"/>
  <c r="M207" i="1"/>
  <c r="M206" i="1" s="1"/>
  <c r="N207" i="1"/>
  <c r="N206" i="1" s="1"/>
  <c r="O207" i="1"/>
  <c r="O206" i="1" s="1"/>
  <c r="L207" i="1"/>
  <c r="L206" i="1" s="1"/>
  <c r="O212" i="1" l="1"/>
  <c r="M212" i="1"/>
  <c r="L212" i="1"/>
  <c r="N212" i="1"/>
  <c r="L205" i="1"/>
  <c r="L204" i="1" s="1"/>
  <c r="N205" i="1"/>
  <c r="N204" i="1" s="1"/>
  <c r="O205" i="1"/>
  <c r="O204" i="1" s="1"/>
  <c r="M205" i="1"/>
  <c r="M204" i="1" s="1"/>
  <c r="M16" i="1"/>
  <c r="M15" i="1" s="1"/>
  <c r="N16" i="1"/>
  <c r="N15" i="1" s="1"/>
  <c r="O16" i="1"/>
  <c r="O15" i="1" s="1"/>
  <c r="L16" i="1"/>
  <c r="L15" i="1" s="1"/>
  <c r="A205" i="1"/>
  <c r="A204" i="1"/>
  <c r="M202" i="1"/>
  <c r="M201" i="1" s="1"/>
  <c r="N202" i="1"/>
  <c r="N201" i="1" s="1"/>
  <c r="O202" i="1"/>
  <c r="O201" i="1" s="1"/>
  <c r="L202" i="1"/>
  <c r="L201" i="1" s="1"/>
  <c r="A201" i="1"/>
  <c r="A202" i="1" s="1"/>
  <c r="A203" i="1" s="1"/>
  <c r="M199" i="1"/>
  <c r="M198" i="1" s="1"/>
  <c r="N199" i="1"/>
  <c r="N198" i="1" s="1"/>
  <c r="N197" i="1" s="1"/>
  <c r="O199" i="1"/>
  <c r="O198" i="1" s="1"/>
  <c r="L199" i="1"/>
  <c r="L198" i="1" s="1"/>
  <c r="L197" i="1" s="1"/>
  <c r="A198" i="1"/>
  <c r="A199" i="1" s="1"/>
  <c r="A200" i="1" s="1"/>
  <c r="A197" i="1"/>
  <c r="M180" i="1"/>
  <c r="M179" i="1" s="1"/>
  <c r="N180" i="1"/>
  <c r="N179" i="1" s="1"/>
  <c r="O180" i="1"/>
  <c r="O179" i="1" s="1"/>
  <c r="L180" i="1"/>
  <c r="L179" i="1" s="1"/>
  <c r="A179" i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M177" i="1"/>
  <c r="M176" i="1" s="1"/>
  <c r="N177" i="1"/>
  <c r="N176" i="1" s="1"/>
  <c r="O177" i="1"/>
  <c r="O176" i="1" s="1"/>
  <c r="L177" i="1"/>
  <c r="L176" i="1" s="1"/>
  <c r="M169" i="1"/>
  <c r="N169" i="1"/>
  <c r="O169" i="1"/>
  <c r="L169" i="1"/>
  <c r="M167" i="1"/>
  <c r="M166" i="1" s="1"/>
  <c r="N167" i="1"/>
  <c r="N166" i="1" s="1"/>
  <c r="O167" i="1"/>
  <c r="O166" i="1" s="1"/>
  <c r="L167" i="1"/>
  <c r="L166" i="1" s="1"/>
  <c r="A166" i="1"/>
  <c r="A167" i="1" s="1"/>
  <c r="A168" i="1" s="1"/>
  <c r="M164" i="1"/>
  <c r="M163" i="1" s="1"/>
  <c r="N164" i="1"/>
  <c r="N163" i="1" s="1"/>
  <c r="O164" i="1"/>
  <c r="O163" i="1" s="1"/>
  <c r="L164" i="1"/>
  <c r="L163" i="1" s="1"/>
  <c r="A163" i="1"/>
  <c r="A164" i="1" s="1"/>
  <c r="A165" i="1" s="1"/>
  <c r="M156" i="1"/>
  <c r="M155" i="1" s="1"/>
  <c r="N156" i="1"/>
  <c r="N155" i="1" s="1"/>
  <c r="O156" i="1"/>
  <c r="O155" i="1" s="1"/>
  <c r="L156" i="1"/>
  <c r="L155" i="1" s="1"/>
  <c r="A155" i="1"/>
  <c r="A156" i="1" s="1"/>
  <c r="A157" i="1" s="1"/>
  <c r="A158" i="1" s="1"/>
  <c r="A159" i="1" s="1"/>
  <c r="A160" i="1" s="1"/>
  <c r="A161" i="1" s="1"/>
  <c r="A162" i="1" s="1"/>
  <c r="M153" i="1"/>
  <c r="N153" i="1"/>
  <c r="O153" i="1"/>
  <c r="L153" i="1"/>
  <c r="M151" i="1"/>
  <c r="M150" i="1" s="1"/>
  <c r="M149" i="1" s="1"/>
  <c r="N151" i="1"/>
  <c r="N150" i="1" s="1"/>
  <c r="N149" i="1" s="1"/>
  <c r="O151" i="1"/>
  <c r="O150" i="1" s="1"/>
  <c r="O149" i="1" s="1"/>
  <c r="L151" i="1"/>
  <c r="L150" i="1" s="1"/>
  <c r="L149" i="1" s="1"/>
  <c r="A150" i="1"/>
  <c r="A151" i="1" s="1"/>
  <c r="A152" i="1" s="1"/>
  <c r="A153" i="1" s="1"/>
  <c r="A154" i="1" s="1"/>
  <c r="M146" i="1"/>
  <c r="N146" i="1"/>
  <c r="O146" i="1"/>
  <c r="L146" i="1"/>
  <c r="M143" i="1"/>
  <c r="N143" i="1"/>
  <c r="O143" i="1"/>
  <c r="L143" i="1"/>
  <c r="O197" i="1" l="1"/>
  <c r="M197" i="1"/>
  <c r="M140" i="1"/>
  <c r="N140" i="1"/>
  <c r="O140" i="1"/>
  <c r="L140" i="1"/>
  <c r="M138" i="1"/>
  <c r="N138" i="1"/>
  <c r="O138" i="1"/>
  <c r="L138" i="1"/>
  <c r="M134" i="1"/>
  <c r="M131" i="1" s="1"/>
  <c r="N134" i="1"/>
  <c r="N131" i="1" s="1"/>
  <c r="O134" i="1"/>
  <c r="O131" i="1" s="1"/>
  <c r="L134" i="1"/>
  <c r="L131" i="1" s="1"/>
  <c r="O129" i="1"/>
  <c r="O128" i="1" s="1"/>
  <c r="M129" i="1"/>
  <c r="M128" i="1" s="1"/>
  <c r="N129" i="1"/>
  <c r="N128" i="1" s="1"/>
  <c r="L129" i="1"/>
  <c r="L128" i="1" s="1"/>
  <c r="A125" i="1"/>
  <c r="A128" i="1"/>
  <c r="A129" i="1" s="1"/>
  <c r="A130" i="1" s="1"/>
  <c r="M124" i="1"/>
  <c r="M125" i="1" s="1"/>
  <c r="N124" i="1"/>
  <c r="N125" i="1" s="1"/>
  <c r="O124" i="1"/>
  <c r="O125" i="1" s="1"/>
  <c r="L124" i="1"/>
  <c r="L125" i="1" s="1"/>
  <c r="A124" i="1"/>
  <c r="A126" i="1" s="1"/>
  <c r="A127" i="1" s="1"/>
  <c r="M119" i="1"/>
  <c r="N119" i="1"/>
  <c r="O119" i="1"/>
  <c r="L119" i="1"/>
  <c r="M117" i="1"/>
  <c r="N117" i="1"/>
  <c r="O117" i="1"/>
  <c r="L117" i="1"/>
  <c r="M114" i="1"/>
  <c r="N114" i="1"/>
  <c r="O114" i="1"/>
  <c r="L114" i="1"/>
  <c r="A114" i="1"/>
  <c r="A115" i="1" s="1"/>
  <c r="A116" i="1" s="1"/>
  <c r="A113" i="1"/>
  <c r="M111" i="1"/>
  <c r="M110" i="1" s="1"/>
  <c r="N111" i="1"/>
  <c r="N110" i="1" s="1"/>
  <c r="O111" i="1"/>
  <c r="O110" i="1" s="1"/>
  <c r="L111" i="1"/>
  <c r="L110" i="1" s="1"/>
  <c r="M108" i="1"/>
  <c r="N108" i="1"/>
  <c r="O108" i="1"/>
  <c r="L108" i="1"/>
  <c r="M105" i="1"/>
  <c r="M104" i="1" s="1"/>
  <c r="N105" i="1"/>
  <c r="N104" i="1" s="1"/>
  <c r="O105" i="1"/>
  <c r="O104" i="1" s="1"/>
  <c r="L105" i="1"/>
  <c r="L104" i="1" s="1"/>
  <c r="A104" i="1"/>
  <c r="A105" i="1" s="1"/>
  <c r="A106" i="1" s="1"/>
  <c r="A107" i="1" s="1"/>
  <c r="M97" i="1"/>
  <c r="N97" i="1"/>
  <c r="O97" i="1"/>
  <c r="L97" i="1"/>
  <c r="M101" i="1"/>
  <c r="N101" i="1"/>
  <c r="O101" i="1"/>
  <c r="L101" i="1"/>
  <c r="M100" i="1"/>
  <c r="M99" i="1" s="1"/>
  <c r="N100" i="1"/>
  <c r="N99" i="1" s="1"/>
  <c r="O100" i="1"/>
  <c r="O99" i="1" s="1"/>
  <c r="L100" i="1"/>
  <c r="L99" i="1" s="1"/>
  <c r="A99" i="1"/>
  <c r="A100" i="1" s="1"/>
  <c r="A101" i="1" s="1"/>
  <c r="A102" i="1" s="1"/>
  <c r="A103" i="1" s="1"/>
  <c r="A96" i="1"/>
  <c r="M87" i="1"/>
  <c r="M86" i="1" s="1"/>
  <c r="M85" i="1" s="1"/>
  <c r="N87" i="1"/>
  <c r="N86" i="1" s="1"/>
  <c r="N85" i="1" s="1"/>
  <c r="O87" i="1"/>
  <c r="O86" i="1" s="1"/>
  <c r="O85" i="1" s="1"/>
  <c r="L87" i="1"/>
  <c r="L86" i="1" s="1"/>
  <c r="L85" i="1" s="1"/>
  <c r="A85" i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M82" i="1"/>
  <c r="M81" i="1" s="1"/>
  <c r="N82" i="1"/>
  <c r="N81" i="1" s="1"/>
  <c r="N80" i="1" s="1"/>
  <c r="O82" i="1"/>
  <c r="O81" i="1" s="1"/>
  <c r="L82" i="1"/>
  <c r="L81" i="1" s="1"/>
  <c r="L80" i="1" s="1"/>
  <c r="A81" i="1"/>
  <c r="A82" i="1" s="1"/>
  <c r="A83" i="1" s="1"/>
  <c r="A84" i="1" s="1"/>
  <c r="A80" i="1"/>
  <c r="M71" i="1"/>
  <c r="M70" i="1" s="1"/>
  <c r="N71" i="1"/>
  <c r="N70" i="1" s="1"/>
  <c r="O71" i="1"/>
  <c r="O70" i="1" s="1"/>
  <c r="L71" i="1"/>
  <c r="L70" i="1" s="1"/>
  <c r="A71" i="1"/>
  <c r="A72" i="1" s="1"/>
  <c r="A74" i="1" s="1"/>
  <c r="A70" i="1"/>
  <c r="M65" i="1"/>
  <c r="M64" i="1" s="1"/>
  <c r="N65" i="1"/>
  <c r="N64" i="1" s="1"/>
  <c r="O65" i="1"/>
  <c r="O64" i="1" s="1"/>
  <c r="L65" i="1"/>
  <c r="L64" i="1" s="1"/>
  <c r="M68" i="1"/>
  <c r="M67" i="1" s="1"/>
  <c r="N68" i="1"/>
  <c r="N67" i="1" s="1"/>
  <c r="O68" i="1"/>
  <c r="O67" i="1" s="1"/>
  <c r="L68" i="1"/>
  <c r="L67" i="1" s="1"/>
  <c r="A67" i="1"/>
  <c r="A68" i="1" s="1"/>
  <c r="A69" i="1" s="1"/>
  <c r="A64" i="1"/>
  <c r="A65" i="1" s="1"/>
  <c r="A66" i="1" s="1"/>
  <c r="M61" i="1"/>
  <c r="N61" i="1"/>
  <c r="O61" i="1"/>
  <c r="L61" i="1"/>
  <c r="M62" i="1"/>
  <c r="N62" i="1"/>
  <c r="O62" i="1"/>
  <c r="L62" i="1"/>
  <c r="M59" i="1"/>
  <c r="N59" i="1"/>
  <c r="O59" i="1"/>
  <c r="L59" i="1"/>
  <c r="M57" i="1"/>
  <c r="N57" i="1"/>
  <c r="O57" i="1"/>
  <c r="L57" i="1"/>
  <c r="M53" i="1"/>
  <c r="M52" i="1" s="1"/>
  <c r="N53" i="1"/>
  <c r="N52" i="1" s="1"/>
  <c r="O53" i="1"/>
  <c r="O52" i="1" s="1"/>
  <c r="L53" i="1"/>
  <c r="L52" i="1" s="1"/>
  <c r="M50" i="1"/>
  <c r="N50" i="1"/>
  <c r="O50" i="1"/>
  <c r="O49" i="1" s="1"/>
  <c r="L50" i="1"/>
  <c r="A49" i="1"/>
  <c r="M47" i="1"/>
  <c r="N47" i="1"/>
  <c r="O47" i="1"/>
  <c r="L47" i="1"/>
  <c r="M45" i="1"/>
  <c r="N45" i="1"/>
  <c r="N44" i="1" s="1"/>
  <c r="O45" i="1"/>
  <c r="O44" i="1" s="1"/>
  <c r="L45" i="1"/>
  <c r="L44" i="1" s="1"/>
  <c r="A44" i="1"/>
  <c r="M42" i="1"/>
  <c r="N42" i="1"/>
  <c r="O42" i="1"/>
  <c r="L42" i="1"/>
  <c r="M39" i="1"/>
  <c r="N39" i="1"/>
  <c r="O39" i="1"/>
  <c r="L39" i="1"/>
  <c r="M36" i="1"/>
  <c r="N36" i="1"/>
  <c r="O36" i="1"/>
  <c r="L36" i="1"/>
  <c r="M31" i="1"/>
  <c r="N31" i="1"/>
  <c r="O31" i="1"/>
  <c r="L31" i="1"/>
  <c r="M33" i="1"/>
  <c r="N33" i="1"/>
  <c r="O33" i="1"/>
  <c r="L33" i="1"/>
  <c r="A30" i="1"/>
  <c r="A31" i="1" s="1"/>
  <c r="A32" i="1" s="1"/>
  <c r="A33" i="1" s="1"/>
  <c r="A34" i="1" s="1"/>
  <c r="A35" i="1" s="1"/>
  <c r="A29" i="1"/>
  <c r="M24" i="1"/>
  <c r="M23" i="1" s="1"/>
  <c r="N24" i="1"/>
  <c r="N23" i="1" s="1"/>
  <c r="O24" i="1"/>
  <c r="L24" i="1"/>
  <c r="L23" i="1" s="1"/>
  <c r="O23" i="1"/>
  <c r="A24" i="1"/>
  <c r="A25" i="1" s="1"/>
  <c r="A26" i="1" s="1"/>
  <c r="A27" i="1" s="1"/>
  <c r="A28" i="1" s="1"/>
  <c r="A23" i="1"/>
  <c r="M18" i="1"/>
  <c r="M14" i="1" s="1"/>
  <c r="N18" i="1"/>
  <c r="N14" i="1" s="1"/>
  <c r="O18" i="1"/>
  <c r="O14" i="1" s="1"/>
  <c r="L18" i="1"/>
  <c r="L14" i="1" s="1"/>
  <c r="L96" i="1" l="1"/>
  <c r="O113" i="1"/>
  <c r="N113" i="1"/>
  <c r="M113" i="1"/>
  <c r="L113" i="1"/>
  <c r="M80" i="1"/>
  <c r="O96" i="1"/>
  <c r="M96" i="1"/>
  <c r="O80" i="1"/>
  <c r="N96" i="1"/>
  <c r="A73" i="1"/>
  <c r="L30" i="1"/>
  <c r="L29" i="1" s="1"/>
  <c r="L49" i="1"/>
  <c r="N49" i="1"/>
  <c r="A75" i="1"/>
  <c r="A76" i="1" s="1"/>
  <c r="M49" i="1"/>
  <c r="M44" i="1"/>
  <c r="O30" i="1"/>
  <c r="O29" i="1" s="1"/>
  <c r="N30" i="1"/>
  <c r="N29" i="1" s="1"/>
  <c r="N13" i="1" s="1"/>
  <c r="N259" i="1" s="1"/>
  <c r="M30" i="1"/>
  <c r="M29" i="1" s="1"/>
  <c r="L13" i="1" l="1"/>
  <c r="L259" i="1" s="1"/>
  <c r="O13" i="1"/>
  <c r="O259" i="1" s="1"/>
  <c r="M13" i="1"/>
  <c r="M259" i="1" s="1"/>
  <c r="A77" i="1"/>
  <c r="A79" i="1" s="1"/>
  <c r="A78" i="1"/>
</calcChain>
</file>

<file path=xl/sharedStrings.xml><?xml version="1.0" encoding="utf-8"?>
<sst xmlns="http://schemas.openxmlformats.org/spreadsheetml/2006/main" count="2352" uniqueCount="345">
  <si>
    <t>РЕЕСТР</t>
  </si>
  <si>
    <t>источников доходов бюджета муниципального образования Темрюкский район</t>
  </si>
  <si>
    <t>Финансовый орган</t>
  </si>
  <si>
    <t>Наименование публично-правового образования</t>
  </si>
  <si>
    <t>Единица измерения</t>
  </si>
  <si>
    <t>Наименование группы источников доходов бюджетов/наименование источника доходов бюджета</t>
  </si>
  <si>
    <t>Код классификации доходов бюджетов</t>
  </si>
  <si>
    <t>Код главного администратора доходов местного бюджета</t>
  </si>
  <si>
    <t>код вида доходов бюджетов</t>
  </si>
  <si>
    <t>группа доходов</t>
  </si>
  <si>
    <t>подгруппа доходов</t>
  </si>
  <si>
    <t>статья доходов</t>
  </si>
  <si>
    <t>подстатья доходов</t>
  </si>
  <si>
    <t>элемент доходов</t>
  </si>
  <si>
    <t>код подвида доходов бюджета</t>
  </si>
  <si>
    <t>группа подвида доходов бюджетов</t>
  </si>
  <si>
    <t>аналитическая группа подвида доходов бюджетов</t>
  </si>
  <si>
    <t>Наименование кода классификации доходов бюджетов</t>
  </si>
  <si>
    <t>Наименование главного администратора доходов местного бюджета</t>
  </si>
  <si>
    <t>Финансовое управление МО Темрюкский район</t>
  </si>
  <si>
    <t>Темрюкский район</t>
  </si>
  <si>
    <t>тыс.рублей</t>
  </si>
  <si>
    <t>08</t>
  </si>
  <si>
    <t>0000</t>
  </si>
  <si>
    <t>01</t>
  </si>
  <si>
    <t>07</t>
  </si>
  <si>
    <t>150</t>
  </si>
  <si>
    <t>Администрация МО Темрюкский район</t>
  </si>
  <si>
    <t>35</t>
  </si>
  <si>
    <t>902</t>
  </si>
  <si>
    <t>1</t>
  </si>
  <si>
    <t>11</t>
  </si>
  <si>
    <t>050</t>
  </si>
  <si>
    <t>05</t>
  </si>
  <si>
    <t>120</t>
  </si>
  <si>
    <t>02</t>
  </si>
  <si>
    <t>03</t>
  </si>
  <si>
    <t>Проценты, полученные от предоставления бюджетных кредитов внутри страны за счет средств бюджетов муниципальных районов</t>
  </si>
  <si>
    <t>013</t>
  </si>
  <si>
    <t>10</t>
  </si>
  <si>
    <t>025</t>
  </si>
  <si>
    <t>035</t>
  </si>
  <si>
    <t>313</t>
  </si>
  <si>
    <t>13</t>
  </si>
  <si>
    <t>015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</si>
  <si>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</si>
  <si>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09</t>
  </si>
  <si>
    <t>045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</si>
  <si>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</si>
  <si>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130</t>
  </si>
  <si>
    <t>995</t>
  </si>
  <si>
    <t>Прочие доходы от оказания платных услуг (работ) получателями средств бюджетов муниципальных районов</t>
  </si>
  <si>
    <t>14</t>
  </si>
  <si>
    <t>410</t>
  </si>
  <si>
    <t>052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</si>
  <si>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</si>
  <si>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440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</si>
  <si>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</si>
  <si>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04</t>
  </si>
  <si>
    <t>06</t>
  </si>
  <si>
    <t>430</t>
  </si>
  <si>
    <t>15</t>
  </si>
  <si>
    <t>140</t>
  </si>
  <si>
    <t>16</t>
  </si>
  <si>
    <t>18</t>
  </si>
  <si>
    <t>21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</si>
  <si>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</si>
  <si>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23</t>
  </si>
  <si>
    <t>25</t>
  </si>
  <si>
    <t>000</t>
  </si>
  <si>
    <t>030</t>
  </si>
  <si>
    <t>33</t>
  </si>
  <si>
    <t>Суммы по искам о возмещении вреда, причиненного окружающей среде, подлежащие зачислению в бюджеты муниципальных районов</t>
  </si>
  <si>
    <t>040</t>
  </si>
  <si>
    <t>42</t>
  </si>
  <si>
    <t>90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</si>
  <si>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</si>
  <si>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17</t>
  </si>
  <si>
    <t>180</t>
  </si>
  <si>
    <t>2</t>
  </si>
  <si>
    <t>151</t>
  </si>
  <si>
    <t>999</t>
  </si>
  <si>
    <t>Прочие субсидии бюджетам муниципальных районов</t>
  </si>
  <si>
    <t>024</t>
  </si>
  <si>
    <t>Субвенции бюджетам муниципальных районов на выполнение передаваемых полномочий субъектов Российской Федерации</t>
  </si>
  <si>
    <t>014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</si>
  <si>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</si>
  <si>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081</t>
  </si>
  <si>
    <t>010</t>
  </si>
  <si>
    <t>020</t>
  </si>
  <si>
    <t>Прочие безвозмездные поступления в бюджеты муниципальных районов</t>
  </si>
  <si>
    <t>19</t>
  </si>
  <si>
    <t>905</t>
  </si>
  <si>
    <t>Финансовое управление администрации МО Темрюкский район</t>
  </si>
  <si>
    <t>Контрольно-счетная палата МО Темрюкский район</t>
  </si>
  <si>
    <t>910</t>
  </si>
  <si>
    <t>924</t>
  </si>
  <si>
    <t>Управление капитального строительства и топливно-энергетического комплекса администрации МО Темрюкский район</t>
  </si>
  <si>
    <t>925</t>
  </si>
  <si>
    <t>Управление образованием администрации МО Темрюкский район</t>
  </si>
  <si>
    <t>029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</si>
  <si>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</si>
  <si>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Управление культуры администрации МО Темрюкский район</t>
  </si>
  <si>
    <t>926</t>
  </si>
  <si>
    <t>Отдел по физической культуре и спорту администрации МО Темрюкский район</t>
  </si>
  <si>
    <t>Отдел по делам молодежи администрации МО Темрюкский район</t>
  </si>
  <si>
    <t>Управление по вопросам семьи и детства администрации МО Темрюкский район</t>
  </si>
  <si>
    <t>953</t>
  </si>
  <si>
    <t>027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</si>
  <si>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</si>
  <si>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</si>
  <si>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Администрация Темрюкского городского поселения</t>
  </si>
  <si>
    <t>048</t>
  </si>
  <si>
    <t>Плата за выбросы загрязняющих веществ в атмосферный воздух стационарными объектами</t>
  </si>
  <si>
    <t>Федеральная служба в сфере природопользования</t>
  </si>
  <si>
    <t>43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</si>
  <si>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</si>
  <si>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076</t>
  </si>
  <si>
    <t>Федеральное агенство по рыболовству</t>
  </si>
  <si>
    <t>Федеральная служба по ветеринарному и фитосанитарному надзору</t>
  </si>
  <si>
    <t>100</t>
  </si>
  <si>
    <t>230</t>
  </si>
  <si>
    <t>110</t>
  </si>
  <si>
    <t>Федеральное казаначейство</t>
  </si>
  <si>
    <t>240</t>
  </si>
  <si>
    <t xml:space="preserve"> Доходы  от  уплаты    акцизов на дизельное  топливо,   подлежащие распределению  между   бюджетами субъектов Российской Федерации и местными  бюджетами   с   учетом установленных дифференцированных
 нормативов отчислений в  местные
 бюджеты
</t>
  </si>
  <si>
    <t xml:space="preserve"> Доходы  от  уплаты    акцизов на моторные масла для  дизельных  и (или)     карбюраторных (инжекторных)        двигателей, подлежащие  распределению  между бюджетами  субъектов  Российской
 Федерации и местными бюджетами с
 учетом  установленных
 дифференцированных    нормативов
 отчислений в местные бюджеты
</t>
  </si>
  <si>
    <t>250</t>
  </si>
  <si>
    <t xml:space="preserve"> Доходы  от  уплаты    акцизов на
 автомобильный бензин, подлежащие
 распределению  между   бюджетами
 субъектов Российской Федерации и
 местными  бюджетами   с   учетом
 установленных дифференцированных
 нормативов отчислений в  местные
 бюджеты
</t>
  </si>
  <si>
    <t>260</t>
  </si>
  <si>
    <t xml:space="preserve"> Доходы  от  уплаты    акцизов на
 прямогонный  бензин,  подлежащие
 распределению  между   бюджетами
 субъектов Российской Федерации и
 местными  бюджетами   с   учетом
 установленных дифференцированных
 нормативов отчислений в  местные
 бюджеты
</t>
  </si>
  <si>
    <t>106</t>
  </si>
  <si>
    <t>Федеральная служба по  надзору в сфере транспорта</t>
  </si>
  <si>
    <t>141</t>
  </si>
  <si>
    <t>Федеральная служба по  надзору в сфере защиты прав потребителей и благополучия человека</t>
  </si>
  <si>
    <t>28</t>
  </si>
  <si>
    <t>160</t>
  </si>
  <si>
    <t>Федеральная служба по регулированию алкогольного рынка</t>
  </si>
  <si>
    <t>161</t>
  </si>
  <si>
    <t>Федеральная антимонопольная служба</t>
  </si>
  <si>
    <t>177</t>
  </si>
  <si>
    <t>Министерство РФ по делам гражданской обороны,чрезвычайным ситуациям и ликвидации последствий стихийных бедствий</t>
  </si>
  <si>
    <t>182</t>
  </si>
  <si>
    <t>012</t>
  </si>
  <si>
    <t xml:space="preserve"> Налог на прибыль организаций (за исключением    консолидированных
 групп       налогоплательщиков),
 зачисляемый в бюджеты  субъектов
 Российской Федерации
</t>
  </si>
  <si>
    <t>Федеральная налоговая служба</t>
  </si>
  <si>
    <t xml:space="preserve"> Налог на доходы физических лиц с доходов,   источником    которых является  налоговый  агент,   за исключением доходов, в отношении которых  исчисление   и   уплата налога         осуществляются в
 соответствии  со  статьями  227,
 227.1 и 228  Налогового  кодекса
 Российской Федерации
</t>
  </si>
  <si>
    <t xml:space="preserve"> Налог на доходы физических лиц с доходов, полученных  физическими лицами в соответствии со статьей 228      Налогового      кодекса Российской Федерации
</t>
  </si>
  <si>
    <t xml:space="preserve"> Налог на доходы физических лиц в виде   фиксированных   авансовых платежей с  доходов,  полученных физическими лицами,  являющимися иностранными         гражданами, осуществляющими         трудовую
 деятельность   по       найму на
 основании патента в соответствии
 со  статьей   227.1   Налогового
 кодекса Российской Федерации
</t>
  </si>
  <si>
    <t>011</t>
  </si>
  <si>
    <t>021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</si>
  <si>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</si>
  <si>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</si>
  <si>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налогообложения, зачисляемый в бюджеты муниципальных районов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</si>
  <si>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</si>
  <si>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188</t>
  </si>
  <si>
    <t>Министерство внутренних дел Российской Федерации</t>
  </si>
  <si>
    <t>30</t>
  </si>
  <si>
    <t>321</t>
  </si>
  <si>
    <t>Федеральная служба государственной регистрации, кадастра и картографии</t>
  </si>
  <si>
    <t>060</t>
  </si>
  <si>
    <t>816</t>
  </si>
  <si>
    <t>Министерство экономики Краснодарского края</t>
  </si>
  <si>
    <t>819</t>
  </si>
  <si>
    <t>Министерство сельского хозяйства и перерабатывающей промышленности Краснодарского края</t>
  </si>
  <si>
    <t>51</t>
  </si>
  <si>
    <t>Департамент имущественных отношений Краснодарского края</t>
  </si>
  <si>
    <t>830</t>
  </si>
  <si>
    <t>Министерство труда и социального развития Краснодарского края</t>
  </si>
  <si>
    <t>833</t>
  </si>
  <si>
    <t>Государственное управление ветеринарии Краснодарского края</t>
  </si>
  <si>
    <t>854</t>
  </si>
  <si>
    <t>Министерство природных ресурсов Краснодарского края</t>
  </si>
  <si>
    <t>Денежные взыскания (штрафы) за нарушение законодательства в области охраны окружающей среды</t>
  </si>
  <si>
    <t>* По видам и подвидам доходов, входящим в соответствующий группировочный код бюджетной классификации, зачисляемым в бюджет муниципального образования Темрюкский район в соответствии с законодательством Российской Федерации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</si>
  <si>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</si>
  <si>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</si>
  <si>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20</t>
  </si>
  <si>
    <t>29</t>
  </si>
  <si>
    <t>082</t>
  </si>
  <si>
    <t>60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</si>
  <si>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</si>
  <si>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</si>
  <si>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</si>
  <si>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40</t>
  </si>
  <si>
    <t>908</t>
  </si>
  <si>
    <t>Отдел внутреннего финансового контроля администрации муниципального образования Темрюкский район</t>
  </si>
  <si>
    <t>Денежные взыскания (штрафы) за нарушение условий договоров (соглашений) о предоставлении бюджетных кредитов за счет средств бюджетов муниципальных районов</t>
  </si>
  <si>
    <t>Субсидия бюджетам муниципальных районов на поддержку отрасли культуры</t>
  </si>
  <si>
    <t>Федеральная служба по надзору в сфере здравоохранения</t>
  </si>
  <si>
    <t xml:space="preserve"> Налог на доходы физических лиц с доходов,    полученных от осуществления       деятельности физическими              лицами, зарегистрированными  в  качестве индивидуальных предпринимателей,
 нотариусов, занимающихся частной практикой, адвокатов, учредивших адвокатские  кабинеты  и  других лиц,    занимающихся     частной
 практикой  в     соответствии со
 статьей 227  Налогового  кодекса Российской Федерации
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</si>
  <si>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</si>
  <si>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Денежные взыскания (штрафы) за нарушение законодательства Российской Федерации об охране и использовании животного мира</t>
  </si>
  <si>
    <t>Субсидии бюджетам муниципальных районов на реализацию мероприятий по обеспечению жильем молодых семей</t>
  </si>
  <si>
    <t>002</t>
  </si>
  <si>
    <t>Дотации бюджетам муниципальных районов на поддержку мер по обеспечению сбалансированности бюджетов</t>
  </si>
  <si>
    <t>041</t>
  </si>
  <si>
    <t>042</t>
  </si>
  <si>
    <t>070</t>
  </si>
  <si>
    <t>Федеральная служба безопасности Российской Федерации</t>
  </si>
  <si>
    <t>Показатель кассовых поступлений по состоянию на 31 декабря 2018 в местный бюджет</t>
  </si>
  <si>
    <t>00</t>
  </si>
  <si>
    <t>НАЛОГОВЫЕ И НЕНАЛОГОВЫЕ ДОХОДЫ</t>
  </si>
  <si>
    <t>НАЛОГИ НА ПРИБЫЛЬ, ДОХОДЫ</t>
  </si>
  <si>
    <t>Налог на прибыль организаций</t>
  </si>
  <si>
    <t>Налог на прибыль организаций, зачисляемый в бюджеты бюджетной системы Российской Федерации по соответствующим ставкам</t>
  </si>
  <si>
    <t>Показатели кассового плана исполнения районного бюджета по доходам на 31.12.2018 года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</si>
  <si>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</si>
  <si>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</si>
  <si>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</si>
  <si>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</si>
  <si>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</si>
  <si>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</si>
  <si>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ФЕДЕРАЛЬНАЯ НАЛОГОВАЯ СЛУЖБА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</si>
  <si>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</si>
  <si>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</si>
  <si>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Единый налог на вмененный доход для отдельных видов деятельности (за налоговые периоды, истекшие до 1 января 2011 года)</t>
  </si>
  <si>
    <t>Единый сельскохозяйственный налог (за налоговые периоды, истекшие до 1 января 2011 года)</t>
  </si>
  <si>
    <t>Налог, взимаемый в связи с применением патентной системы налогообложения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</si>
  <si>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</si>
  <si>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</si>
  <si>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</si>
  <si>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</si>
  <si>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выдачу разрешения на установку рекламной конструкции</t>
  </si>
  <si>
    <t>ДОХОДЫ ОТ ИСПОЛЬЗОВАНИЯ ИМУЩЕСТВА, НАХОДЯЩЕГОСЯ В ГОСУДАРСТВЕННОЙ И МУНИЦИПАЛЬНОЙ СОБСТВЕННОСТИ</t>
  </si>
  <si>
    <t>Проценты, полученные от предоставления бюджетных кредитов внутри страны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</si>
  <si>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</si>
  <si>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</si>
  <si>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</si>
  <si>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</si>
  <si>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</si>
  <si>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</si>
  <si>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</si>
  <si>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</si>
  <si>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</si>
  <si>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</si>
  <si>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300</t>
  </si>
  <si>
    <t>310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</si>
  <si>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</si>
  <si>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Плата по соглашениям об установлении сервитута, заключенным органами местного самоуправления муниципальных районов,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</si>
  <si>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</si>
  <si>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</si>
  <si>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</si>
  <si>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</si>
  <si>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12</t>
  </si>
  <si>
    <t>ПЛАТЕЖИ ПРИ ПОЛЬЗОВАНИИ ПРИРОДНЫМИ РЕСУРСАМИ</t>
  </si>
  <si>
    <t>Плата за негативное воздействие на окружающую среду</t>
  </si>
  <si>
    <t>ФЕДЕРАЛЬНАЯ СЛУЖБА ПО НАДЗОРУ В СФЕРЕ ПРИРОДОПОЛЬЗОВАНИЯ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</si>
  <si>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</si>
  <si>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</si>
  <si>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Плата за размещение отходов производства</t>
  </si>
  <si>
    <t>Плата за размещение твердых коммунальных отходов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</si>
  <si>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</si>
  <si>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Плата за выбросы загрязняющих веществ в атмосферный воздух передвижными объектами</t>
  </si>
  <si>
    <t>Плата за иные виды негативного воздействия на окружающую среду</t>
  </si>
  <si>
    <t>ДОХОДЫ ОТ ОКАЗАНИЯ ПЛАТНЫХ УСЛУГ И КОМПЕНСАЦИИ ЗАТРАТ ГОСУДАРСТВА</t>
  </si>
  <si>
    <t>Доходы от оказания платных услуг (работ)</t>
  </si>
  <si>
    <t>Доходы от компенсации затрат государства</t>
  </si>
  <si>
    <t>990</t>
  </si>
  <si>
    <t>Прочие доходы от компенсации затрат государства</t>
  </si>
  <si>
    <t>Прочие доходы от компенсации затрат бюджетов муниципальных районов</t>
  </si>
  <si>
    <t>ДОХОДЫ ОТ ПРОДАЖИ МАТЕРИАЛЬНЫХ И НЕМАТЕРИАЛЬНЫХ АКТИВОВ</t>
  </si>
  <si>
    <t>Доходы от продажи квартир</t>
  </si>
  <si>
    <t>Доходы от продажи квартир, находящихся в собственности муниципальных районов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</si>
  <si>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</si>
  <si>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</si>
  <si>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</si>
  <si>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</si>
  <si>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</si>
  <si>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</si>
  <si>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</si>
  <si>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</si>
  <si>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</si>
  <si>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</si>
  <si>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</si>
  <si>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ШТРАФЫ, САНКЦИИ, ВОЗМЕЩЕНИЕ УЩЕРБА</t>
  </si>
  <si>
    <t>Денежные взыскания (штрафы) за нарушение законодательства о налогах и сборах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</si>
  <si>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</si>
  <si>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</si>
  <si>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</si>
  <si>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</si>
  <si>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</si>
  <si>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Доходы от возмещения ущерба при возникновении страховых случаев</t>
  </si>
  <si>
    <t>Доходы от возмещения ущерба при возникновении страховых случаев, когда выгодоприобретателями выступают получатели средств бюджетов муниципальных районов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</si>
  <si>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</si>
  <si>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Денежные взыскания (штрафы) за нарушение законодательства Российской Федерации о недрах</t>
  </si>
  <si>
    <t>Денежные взыскания (штрафы) за нарушение законодательства об экологической экспертизе</t>
  </si>
  <si>
    <t>Денежные взыскания (штрафы) за нарушение земельного законодательства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</si>
  <si>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</si>
  <si>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Денежные взыскания (штрафы) за правонарушения в области дорожного движения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</si>
  <si>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</si>
  <si>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</si>
  <si>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Прочие денежные взыскания (штрафы) за правонарушения в области дорожного движения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</si>
  <si>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</si>
  <si>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Суммы по искам о возмещении вреда, причиненного окружающей среде</t>
  </si>
  <si>
    <t>Денежные взыскания (штрафы) за нарушение условий договоров (соглашений) о предоставлении бюджетных кредитов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</si>
  <si>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</si>
  <si>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муниципальных районов</t>
  </si>
  <si>
    <t>Прочие поступления от денежных взысканий (штрафов) и иных сумм в возмещение ущерба</t>
  </si>
  <si>
    <t>ПРОЧИЕ НЕНАЛОГОВЫЕ ДОХОДЫ</t>
  </si>
  <si>
    <t>Невыясненные поступления</t>
  </si>
  <si>
    <t>Невыясненные поступления, зачисляемые в бюджеты муниципальных районов</t>
  </si>
  <si>
    <t>Прочие неналоговые доходы</t>
  </si>
  <si>
    <t>Прочие неналоговые доходы бюджетов муниципальных районов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</si>
  <si>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</si>
  <si>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</si>
  <si>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</si>
  <si>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Прочие дотации</t>
  </si>
  <si>
    <t>Прочие дотации бюджетам муниципальных районов</t>
  </si>
  <si>
    <t>Субсидии бюджетам бюджетной системы Российской Федерации (межбюджетные субсидии)</t>
  </si>
  <si>
    <t>Субсидии бюджетам на реализацию мероприятий по обеспечению жильем молодых семей</t>
  </si>
  <si>
    <t>Субсидия бюджетам на поддержку отрасли культуры</t>
  </si>
  <si>
    <t>0</t>
  </si>
  <si>
    <t>Прочие субсидии</t>
  </si>
  <si>
    <t>8181,1</t>
  </si>
  <si>
    <t>3129,0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</si>
  <si>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</si>
  <si>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</si>
  <si>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85835,7</t>
  </si>
  <si>
    <t>820216,1</t>
  </si>
  <si>
    <t>616,9</t>
  </si>
  <si>
    <t>8815,1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</si>
  <si>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</si>
  <si>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69633,1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</si>
  <si>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</si>
  <si>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15925,6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</si>
  <si>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</si>
  <si>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</si>
  <si>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21423,8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</si>
  <si>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</si>
  <si>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</si>
  <si>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1570,153</t>
  </si>
  <si>
    <t>ПРОЧИЕ БЕЗВОЗМЕЗДНЫЕ ПОСТУПЛЕНИЯ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</si>
  <si>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</si>
  <si>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</si>
  <si>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</si>
  <si>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14244,06140</t>
  </si>
  <si>
    <t>Доходы бюджетов бюджетной системы Российской Федерации от возврата организациями остатков субсидий прошлых лет</t>
  </si>
  <si>
    <t>Доходы бюджетов муниципальных районов от возврата организациями остатков субсидий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</si>
  <si>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</si>
  <si>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</si>
  <si>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ИТОГО</t>
  </si>
  <si>
    <t>на 01 января 2019 года</t>
  </si>
  <si>
    <t xml:space="preserve">Показатели прогноза доходов в 2018 году в соответствии с решением № 555 от 25 декабря 2018 года "О внесении изменений в решение XXXIX сессии Совета муниципального образования Темрюкский район VI созыва от 24 ноября 2017 года № 366
«О бюджете муниципального образования Темрюкский район 
на 2018 год и на плановый период 2019 и 2020 годов»
 </t>
  </si>
  <si>
    <t xml:space="preserve">Показатели прогноза доходов в 2018 году в соответствии с решением № 366 от 24 ноября 2017 года "О бюджете муниципального образования Темрюкский район на 2018 год и плановый период 2019 и 2020 годов" 
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</si>
</sst>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0000"/>
  </numFmts>
  <fonts count="11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1" xfId="0" applyFont="1" applyBorder="1" applyAlignment="1">
      <alignment wrapText="1"/>
    </xf>
    <xf numFmtId="49" fontId="0" fillId="0" borderId="0" xfId="0" applyNumberFormat="1"/>
    <xf numFmtId="0" fontId="3" fillId="0" borderId="0" xfId="0" applyFont="1"/>
    <xf numFmtId="49" fontId="1" fillId="2" borderId="1" xfId="0" applyNumberFormat="1" applyFont="1" applyFill="1" applyBorder="1" applyAlignment="1">
      <alignment wrapText="1"/>
    </xf>
    <xf numFmtId="0" fontId="1" fillId="2" borderId="1" xfId="0" applyNumberFormat="1" applyFont="1" applyFill="1" applyBorder="1" applyAlignment="1">
      <alignment horizontal="left" wrapText="1"/>
    </xf>
    <xf numFmtId="0" fontId="4" fillId="0" borderId="0" xfId="0" applyFont="1"/>
    <xf numFmtId="0" fontId="0" fillId="0" borderId="0" xfId="0" applyFill="1"/>
    <xf numFmtId="4" fontId="1" fillId="0" borderId="0" xfId="0" applyNumberFormat="1" applyFont="1" applyFill="1"/>
    <xf numFmtId="0" fontId="1" fillId="2" borderId="1" xfId="0" applyFont="1" applyFill="1" applyBorder="1" applyAlignment="1">
      <alignment wrapText="1"/>
    </xf>
    <xf numFmtId="49" fontId="1" fillId="2" borderId="1" xfId="0" applyNumberFormat="1" applyFont="1" applyFill="1" applyBorder="1" applyAlignment="1">
      <alignment horizontal="left" wrapText="1"/>
    </xf>
    <xf numFmtId="0" fontId="1" fillId="2" borderId="0" xfId="0" applyFont="1" applyFill="1" applyAlignment="1">
      <alignment wrapText="1"/>
    </xf>
    <xf numFmtId="49" fontId="5" fillId="2" borderId="1" xfId="0" applyNumberFormat="1" applyFont="1" applyFill="1" applyBorder="1" applyAlignment="1">
      <alignment wrapText="1"/>
    </xf>
    <xf numFmtId="0" fontId="0" fillId="2" borderId="0" xfId="0" applyFill="1"/>
    <xf numFmtId="49" fontId="1" fillId="2" borderId="2" xfId="0" applyNumberFormat="1" applyFont="1" applyFill="1" applyBorder="1" applyAlignment="1">
      <alignment wrapText="1"/>
    </xf>
    <xf numFmtId="49" fontId="2" fillId="2" borderId="2" xfId="0" applyNumberFormat="1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49" fontId="1" fillId="2" borderId="14" xfId="0" applyNumberFormat="1" applyFont="1" applyFill="1" applyBorder="1" applyAlignment="1">
      <alignment wrapText="1"/>
    </xf>
    <xf numFmtId="0" fontId="7" fillId="2" borderId="1" xfId="0" applyFont="1" applyFill="1" applyBorder="1" applyAlignment="1">
      <alignment wrapText="1"/>
    </xf>
    <xf numFmtId="49" fontId="7" fillId="2" borderId="1" xfId="0" applyNumberFormat="1" applyFont="1" applyFill="1" applyBorder="1" applyAlignment="1">
      <alignment wrapText="1"/>
    </xf>
    <xf numFmtId="0" fontId="7" fillId="2" borderId="5" xfId="0" applyFont="1" applyFill="1" applyBorder="1" applyAlignment="1">
      <alignment wrapText="1"/>
    </xf>
    <xf numFmtId="0" fontId="6" fillId="2" borderId="1" xfId="0" applyFont="1" applyFill="1" applyBorder="1" applyAlignment="1">
      <alignment wrapText="1"/>
    </xf>
    <xf numFmtId="49" fontId="6" fillId="2" borderId="1" xfId="0" applyNumberFormat="1" applyFont="1" applyFill="1" applyBorder="1" applyAlignment="1">
      <alignment wrapText="1"/>
    </xf>
    <xf numFmtId="0" fontId="6" fillId="2" borderId="5" xfId="0" applyFont="1" applyFill="1" applyBorder="1" applyAlignment="1">
      <alignment wrapText="1"/>
    </xf>
    <xf numFmtId="0" fontId="6" fillId="2" borderId="5" xfId="0" applyNumberFormat="1" applyFont="1" applyFill="1" applyBorder="1" applyAlignment="1">
      <alignment wrapText="1"/>
    </xf>
    <xf numFmtId="0" fontId="6" fillId="2" borderId="1" xfId="0" applyNumberFormat="1" applyFont="1" applyFill="1" applyBorder="1" applyAlignment="1">
      <alignment wrapText="1"/>
    </xf>
    <xf numFmtId="0" fontId="1" fillId="2" borderId="1" xfId="0" applyNumberFormat="1" applyFont="1" applyFill="1" applyBorder="1" applyAlignment="1">
      <alignment wrapText="1"/>
    </xf>
    <xf numFmtId="0" fontId="10" fillId="2" borderId="6" xfId="0" applyFont="1" applyFill="1" applyBorder="1" applyAlignment="1">
      <alignment wrapText="1"/>
    </xf>
    <xf numFmtId="0" fontId="6" fillId="2" borderId="7" xfId="0" applyNumberFormat="1" applyFont="1" applyFill="1" applyBorder="1" applyAlignment="1">
      <alignment wrapText="1"/>
    </xf>
    <xf numFmtId="49" fontId="6" fillId="2" borderId="7" xfId="0" applyNumberFormat="1" applyFont="1" applyFill="1" applyBorder="1" applyAlignment="1">
      <alignment wrapText="1"/>
    </xf>
    <xf numFmtId="0" fontId="6" fillId="2" borderId="8" xfId="0" applyNumberFormat="1" applyFont="1" applyFill="1" applyBorder="1" applyAlignment="1">
      <alignment wrapText="1"/>
    </xf>
    <xf numFmtId="0" fontId="10" fillId="2" borderId="9" xfId="0" applyFont="1" applyFill="1" applyBorder="1" applyAlignment="1">
      <alignment wrapText="1"/>
    </xf>
    <xf numFmtId="0" fontId="6" fillId="2" borderId="10" xfId="0" applyNumberFormat="1" applyFont="1" applyFill="1" applyBorder="1" applyAlignment="1">
      <alignment wrapText="1"/>
    </xf>
    <xf numFmtId="49" fontId="6" fillId="2" borderId="10" xfId="0" applyNumberFormat="1" applyFont="1" applyFill="1" applyBorder="1" applyAlignment="1">
      <alignment wrapText="1"/>
    </xf>
    <xf numFmtId="49" fontId="2" fillId="2" borderId="1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0" fontId="10" fillId="2" borderId="11" xfId="0" applyFont="1" applyFill="1" applyBorder="1" applyAlignment="1">
      <alignment wrapText="1"/>
    </xf>
    <xf numFmtId="0" fontId="6" fillId="2" borderId="13" xfId="0" applyNumberFormat="1" applyFont="1" applyFill="1" applyBorder="1" applyAlignment="1">
      <alignment wrapText="1"/>
    </xf>
    <xf numFmtId="49" fontId="6" fillId="2" borderId="12" xfId="0" applyNumberFormat="1" applyFont="1" applyFill="1" applyBorder="1" applyAlignment="1">
      <alignment wrapText="1"/>
    </xf>
    <xf numFmtId="0" fontId="6" fillId="2" borderId="12" xfId="0" applyNumberFormat="1" applyFont="1" applyFill="1" applyBorder="1" applyAlignment="1">
      <alignment wrapText="1"/>
    </xf>
    <xf numFmtId="49" fontId="2" fillId="2" borderId="12" xfId="0" applyNumberFormat="1" applyFont="1" applyFill="1" applyBorder="1" applyAlignment="1">
      <alignment wrapText="1"/>
    </xf>
    <xf numFmtId="0" fontId="7" fillId="2" borderId="12" xfId="0" applyNumberFormat="1" applyFont="1" applyFill="1" applyBorder="1" applyAlignment="1">
      <alignment wrapText="1"/>
    </xf>
    <xf numFmtId="49" fontId="7" fillId="2" borderId="12" xfId="0" applyNumberFormat="1" applyFont="1" applyFill="1" applyBorder="1" applyAlignment="1">
      <alignment wrapText="1"/>
    </xf>
    <xf numFmtId="0" fontId="7" fillId="2" borderId="13" xfId="0" applyNumberFormat="1" applyFont="1" applyFill="1" applyBorder="1" applyAlignment="1">
      <alignment wrapText="1"/>
    </xf>
    <xf numFmtId="0" fontId="10" fillId="2" borderId="15" xfId="0" applyFont="1" applyFill="1" applyBorder="1" applyAlignment="1">
      <alignment wrapText="1"/>
    </xf>
    <xf numFmtId="0" fontId="10" fillId="2" borderId="16" xfId="0" applyFont="1" applyFill="1" applyBorder="1" applyAlignment="1">
      <alignment wrapText="1"/>
    </xf>
    <xf numFmtId="2" fontId="1" fillId="2" borderId="1" xfId="0" applyNumberFormat="1" applyFont="1" applyFill="1" applyBorder="1" applyAlignment="1">
      <alignment wrapText="1"/>
    </xf>
    <xf numFmtId="0" fontId="6" fillId="2" borderId="17" xfId="0" applyNumberFormat="1" applyFont="1" applyFill="1" applyBorder="1" applyAlignment="1">
      <alignment wrapText="1"/>
    </xf>
    <xf numFmtId="49" fontId="1" fillId="2" borderId="18" xfId="0" applyNumberFormat="1" applyFont="1" applyFill="1" applyBorder="1" applyAlignment="1">
      <alignment wrapText="1"/>
    </xf>
    <xf numFmtId="49" fontId="6" fillId="2" borderId="18" xfId="0" applyNumberFormat="1" applyFont="1" applyFill="1" applyBorder="1" applyAlignment="1">
      <alignment wrapText="1"/>
    </xf>
    <xf numFmtId="0" fontId="10" fillId="2" borderId="19" xfId="0" applyFont="1" applyFill="1" applyBorder="1" applyAlignment="1">
      <alignment wrapText="1"/>
    </xf>
    <xf numFmtId="0" fontId="10" fillId="2" borderId="1" xfId="0" applyFont="1" applyFill="1" applyBorder="1" applyAlignment="1">
      <alignment wrapText="1"/>
    </xf>
    <xf numFmtId="0" fontId="5" fillId="2" borderId="1" xfId="0" applyNumberFormat="1" applyFont="1" applyFill="1" applyBorder="1" applyAlignment="1">
      <alignment wrapText="1"/>
    </xf>
    <xf numFmtId="165" fontId="8" fillId="2" borderId="1" xfId="0" applyNumberFormat="1" applyFont="1" applyFill="1" applyBorder="1" applyAlignment="1">
      <alignment wrapText="1"/>
    </xf>
    <xf numFmtId="164" fontId="9" fillId="2" borderId="3" xfId="0" applyNumberFormat="1" applyFont="1" applyFill="1" applyBorder="1" applyAlignment="1">
      <alignment horizontal="right" wrapText="1"/>
    </xf>
    <xf numFmtId="164" fontId="1" fillId="2" borderId="3" xfId="0" applyNumberFormat="1" applyFont="1" applyFill="1" applyBorder="1" applyAlignment="1">
      <alignment horizontal="right" wrapText="1"/>
    </xf>
    <xf numFmtId="164" fontId="1" fillId="2" borderId="1" xfId="0" applyNumberFormat="1" applyFont="1" applyFill="1" applyBorder="1" applyAlignment="1">
      <alignment horizontal="right" wrapText="1"/>
    </xf>
    <xf numFmtId="164" fontId="1" fillId="2" borderId="10" xfId="0" applyNumberFormat="1" applyFont="1" applyFill="1" applyBorder="1" applyAlignment="1">
      <alignment horizontal="right" wrapText="1"/>
    </xf>
    <xf numFmtId="164" fontId="1" fillId="2" borderId="12" xfId="0" applyNumberFormat="1" applyFont="1" applyFill="1" applyBorder="1" applyAlignment="1">
      <alignment horizontal="right" wrapText="1"/>
    </xf>
    <xf numFmtId="164" fontId="8" fillId="2" borderId="3" xfId="0" applyNumberFormat="1" applyFont="1" applyFill="1" applyBorder="1" applyAlignment="1">
      <alignment horizontal="right" wrapText="1"/>
    </xf>
    <xf numFmtId="164" fontId="2" fillId="2" borderId="1" xfId="0" applyNumberFormat="1" applyFont="1" applyFill="1" applyBorder="1" applyAlignment="1">
      <alignment horizontal="right" wrapText="1"/>
    </xf>
    <xf numFmtId="164" fontId="1" fillId="2" borderId="18" xfId="0" applyNumberFormat="1" applyFont="1" applyFill="1" applyBorder="1" applyAlignment="1">
      <alignment horizontal="right" wrapText="1"/>
    </xf>
    <xf numFmtId="164" fontId="8" fillId="2" borderId="1" xfId="0" applyNumberFormat="1" applyFont="1" applyFill="1" applyBorder="1" applyAlignment="1">
      <alignment horizontal="right" wrapText="1"/>
    </xf>
    <xf numFmtId="0" fontId="1" fillId="2" borderId="1" xfId="0" applyFont="1" applyFill="1" applyBorder="1" applyAlignment="1">
      <alignment horizontal="left" wrapText="1"/>
    </xf>
    <xf numFmtId="49" fontId="6" fillId="2" borderId="10" xfId="0" applyNumberFormat="1" applyFont="1" applyFill="1" applyBorder="1" applyAlignment="1">
      <alignment horizontal="left" wrapText="1"/>
    </xf>
    <xf numFmtId="49" fontId="6" fillId="2" borderId="1" xfId="0" applyNumberFormat="1" applyFont="1" applyFill="1" applyBorder="1" applyAlignment="1">
      <alignment horizontal="left" wrapText="1"/>
    </xf>
    <xf numFmtId="49" fontId="6" fillId="2" borderId="12" xfId="0" applyNumberFormat="1" applyFont="1" applyFill="1" applyBorder="1" applyAlignment="1">
      <alignment horizontal="left" wrapText="1"/>
    </xf>
    <xf numFmtId="49" fontId="7" fillId="2" borderId="12" xfId="0" applyNumberFormat="1" applyFont="1" applyFill="1" applyBorder="1" applyAlignment="1">
      <alignment horizontal="left" wrapText="1"/>
    </xf>
    <xf numFmtId="49" fontId="5" fillId="2" borderId="1" xfId="0" applyNumberFormat="1" applyFont="1" applyFill="1" applyBorder="1" applyAlignment="1">
      <alignment horizontal="left" wrapText="1"/>
    </xf>
    <xf numFmtId="49" fontId="2" fillId="2" borderId="1" xfId="0" applyNumberFormat="1" applyFont="1" applyFill="1" applyBorder="1" applyAlignment="1">
      <alignment horizontal="left" wrapText="1"/>
    </xf>
    <xf numFmtId="49" fontId="1" fillId="2" borderId="18" xfId="0" applyNumberFormat="1" applyFont="1" applyFill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left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1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P265"/>
  <sheetViews>
    <sheetView tabSelected="1" zoomScale="60" zoomScaleNormal="60" workbookViewId="0">
      <selection activeCell="J263" sqref="J263"/>
    </sheetView>
  </sheetViews>
  <sheetFormatPr defaultRowHeight="15" x14ac:dyDescent="0.25"/>
  <cols>
    <col min="1" max="1" width="28.5703125" customWidth="1"/>
    <col min="2" max="2" width="10.5703125" customWidth="1"/>
    <col min="3" max="3" width="9.7109375" customWidth="1"/>
    <col min="4" max="4" width="10.140625" customWidth="1"/>
    <col min="5" max="5" width="9.85546875" customWidth="1"/>
    <col min="6" max="6" width="11.5703125" customWidth="1"/>
    <col min="7" max="7" width="10.7109375" customWidth="1"/>
    <col min="8" max="8" width="12.5703125" customWidth="1"/>
    <col min="9" max="9" width="17.140625" customWidth="1"/>
    <col min="10" max="10" width="33.7109375" customWidth="1"/>
    <col min="11" max="11" width="20.85546875" customWidth="1"/>
    <col min="12" max="12" width="18.7109375" customWidth="1"/>
    <col min="13" max="13" width="21.42578125" customWidth="1"/>
    <col min="14" max="14" width="22.140625" customWidth="1"/>
    <col min="15" max="15" width="20" customWidth="1"/>
  </cols>
  <sheetData>
    <row r="3" spans="1:15" ht="18.75" x14ac:dyDescent="0.3">
      <c r="A3" s="77" t="s">
        <v>0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</row>
    <row r="4" spans="1:15" ht="18.75" x14ac:dyDescent="0.3">
      <c r="A4" s="77" t="s">
        <v>1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</row>
    <row r="5" spans="1:15" ht="18.75" x14ac:dyDescent="0.3">
      <c r="A5" s="77" t="s">
        <v>342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</row>
    <row r="6" spans="1:15" ht="18.75" x14ac:dyDescent="0.3">
      <c r="A6" s="3" t="s">
        <v>2</v>
      </c>
      <c r="B6" s="3"/>
      <c r="C6" s="3"/>
      <c r="D6" s="3"/>
      <c r="E6" s="3"/>
      <c r="F6" s="78" t="s">
        <v>19</v>
      </c>
      <c r="G6" s="78"/>
      <c r="H6" s="78"/>
      <c r="I6" s="78"/>
      <c r="J6" s="78"/>
      <c r="K6" s="78"/>
      <c r="L6" s="78"/>
      <c r="M6" s="78"/>
      <c r="N6" s="78"/>
      <c r="O6" s="78"/>
    </row>
    <row r="7" spans="1:15" ht="18.75" x14ac:dyDescent="0.3">
      <c r="A7" s="3" t="s">
        <v>3</v>
      </c>
      <c r="B7" s="3"/>
      <c r="C7" s="3"/>
      <c r="D7" s="3"/>
      <c r="E7" s="3"/>
      <c r="F7" s="78" t="s">
        <v>20</v>
      </c>
      <c r="G7" s="78"/>
      <c r="H7" s="78"/>
      <c r="I7" s="78"/>
      <c r="J7" s="78"/>
      <c r="K7" s="78"/>
      <c r="L7" s="78"/>
      <c r="M7" s="78"/>
      <c r="N7" s="78"/>
      <c r="O7" s="78"/>
    </row>
    <row r="8" spans="1:15" ht="18.75" x14ac:dyDescent="0.3">
      <c r="A8" s="3" t="s">
        <v>4</v>
      </c>
      <c r="B8" s="3"/>
      <c r="C8" s="3"/>
      <c r="D8" s="3"/>
      <c r="E8" s="3"/>
      <c r="F8" s="78" t="s">
        <v>21</v>
      </c>
      <c r="G8" s="78"/>
      <c r="H8" s="78"/>
      <c r="I8" s="78"/>
      <c r="J8" s="78"/>
      <c r="K8" s="78"/>
      <c r="L8" s="78"/>
      <c r="M8" s="78"/>
      <c r="N8" s="78"/>
      <c r="O8" s="78"/>
    </row>
    <row r="10" spans="1:15" ht="14.25" customHeight="1" x14ac:dyDescent="0.25">
      <c r="A10" s="71" t="s">
        <v>5</v>
      </c>
      <c r="B10" s="80" t="s">
        <v>6</v>
      </c>
      <c r="C10" s="80"/>
      <c r="D10" s="80"/>
      <c r="E10" s="80"/>
      <c r="F10" s="80"/>
      <c r="G10" s="80"/>
      <c r="H10" s="80"/>
      <c r="I10" s="80"/>
      <c r="J10" s="71" t="s">
        <v>17</v>
      </c>
      <c r="K10" s="71" t="s">
        <v>18</v>
      </c>
      <c r="L10" s="72" t="s">
        <v>344</v>
      </c>
      <c r="M10" s="72" t="s">
        <v>343</v>
      </c>
      <c r="N10" s="73" t="s">
        <v>206</v>
      </c>
      <c r="O10" s="71" t="s">
        <v>200</v>
      </c>
    </row>
    <row r="11" spans="1:15" ht="15.75" x14ac:dyDescent="0.25">
      <c r="A11" s="71"/>
      <c r="B11" s="71" t="s">
        <v>7</v>
      </c>
      <c r="C11" s="80" t="s">
        <v>8</v>
      </c>
      <c r="D11" s="80"/>
      <c r="E11" s="80"/>
      <c r="F11" s="80"/>
      <c r="G11" s="80"/>
      <c r="H11" s="71" t="s">
        <v>14</v>
      </c>
      <c r="I11" s="71"/>
      <c r="J11" s="71"/>
      <c r="K11" s="71"/>
      <c r="L11" s="72"/>
      <c r="M11" s="72"/>
      <c r="N11" s="74"/>
      <c r="O11" s="71"/>
    </row>
    <row r="12" spans="1:15" ht="409.6" customHeight="1" x14ac:dyDescent="0.25">
      <c r="A12" s="71"/>
      <c r="B12" s="71"/>
      <c r="C12" s="1" t="s">
        <v>9</v>
      </c>
      <c r="D12" s="1" t="s">
        <v>10</v>
      </c>
      <c r="E12" s="1" t="s">
        <v>11</v>
      </c>
      <c r="F12" s="1" t="s">
        <v>12</v>
      </c>
      <c r="G12" s="1" t="s">
        <v>13</v>
      </c>
      <c r="H12" s="1" t="s">
        <v>15</v>
      </c>
      <c r="I12" s="1" t="s">
        <v>16</v>
      </c>
      <c r="J12" s="71"/>
      <c r="K12" s="71"/>
      <c r="L12" s="72"/>
      <c r="M12" s="72"/>
      <c r="N12" s="75"/>
      <c r="O12" s="71"/>
    </row>
    <row r="13" spans="1:15" ht="73.5" customHeight="1" x14ac:dyDescent="0.25">
      <c r="A13" s="18" t="s">
        <v>202</v>
      </c>
      <c r="B13" s="19"/>
      <c r="C13" s="19" t="s">
        <v>30</v>
      </c>
      <c r="D13" s="19" t="s">
        <v>201</v>
      </c>
      <c r="E13" s="19" t="s">
        <v>201</v>
      </c>
      <c r="F13" s="19" t="s">
        <v>69</v>
      </c>
      <c r="G13" s="19" t="s">
        <v>201</v>
      </c>
      <c r="H13" s="19" t="s">
        <v>23</v>
      </c>
      <c r="I13" s="19" t="s">
        <v>69</v>
      </c>
      <c r="J13" s="20" t="s">
        <v>202</v>
      </c>
      <c r="K13" s="18"/>
      <c r="L13" s="54">
        <f>L14+L23+L29+L49+L70+L80+L96+L113+L197+L44</f>
        <v>1216382.4200000002</v>
      </c>
      <c r="M13" s="54">
        <f>M14+M23+M29+M49+M70+M80+M96+M113+M197+M44</f>
        <v>1144252.74122</v>
      </c>
      <c r="N13" s="54">
        <f>N14+N23+N29+N49+N70+N80+N96+N113+N197+N44</f>
        <v>1144252.74122</v>
      </c>
      <c r="O13" s="54">
        <f>O14+O23+O29+O49+O70+O80+O96+O113+O197+O44</f>
        <v>1167309.3680400001</v>
      </c>
    </row>
    <row r="14" spans="1:15" ht="47.25" customHeight="1" x14ac:dyDescent="0.25">
      <c r="A14" s="21" t="s">
        <v>203</v>
      </c>
      <c r="B14" s="22"/>
      <c r="C14" s="22" t="s">
        <v>30</v>
      </c>
      <c r="D14" s="22" t="s">
        <v>24</v>
      </c>
      <c r="E14" s="22" t="s">
        <v>201</v>
      </c>
      <c r="F14" s="22" t="s">
        <v>69</v>
      </c>
      <c r="G14" s="22" t="s">
        <v>201</v>
      </c>
      <c r="H14" s="22" t="s">
        <v>23</v>
      </c>
      <c r="I14" s="22" t="s">
        <v>69</v>
      </c>
      <c r="J14" s="23" t="s">
        <v>203</v>
      </c>
      <c r="K14" s="21"/>
      <c r="L14" s="55">
        <f>L15+L18</f>
        <v>926889.12</v>
      </c>
      <c r="M14" s="55">
        <f t="shared" ref="M14:O14" si="0">M15+M18</f>
        <v>829770</v>
      </c>
      <c r="N14" s="55">
        <f t="shared" si="0"/>
        <v>829770</v>
      </c>
      <c r="O14" s="55">
        <f t="shared" si="0"/>
        <v>846548.14727000007</v>
      </c>
    </row>
    <row r="15" spans="1:15" ht="67.5" customHeight="1" x14ac:dyDescent="0.25">
      <c r="A15" s="21" t="s">
        <v>204</v>
      </c>
      <c r="B15" s="22"/>
      <c r="C15" s="22" t="s">
        <v>30</v>
      </c>
      <c r="D15" s="22" t="s">
        <v>24</v>
      </c>
      <c r="E15" s="22" t="s">
        <v>24</v>
      </c>
      <c r="F15" s="22" t="s">
        <v>69</v>
      </c>
      <c r="G15" s="22" t="s">
        <v>201</v>
      </c>
      <c r="H15" s="22" t="s">
        <v>23</v>
      </c>
      <c r="I15" s="22" t="s">
        <v>122</v>
      </c>
      <c r="J15" s="23" t="s">
        <v>204</v>
      </c>
      <c r="K15" s="21"/>
      <c r="L15" s="55">
        <f>L16</f>
        <v>186332.12</v>
      </c>
      <c r="M15" s="55">
        <f t="shared" ref="M15:O15" si="1">M16</f>
        <v>75077</v>
      </c>
      <c r="N15" s="55">
        <f t="shared" si="1"/>
        <v>75077</v>
      </c>
      <c r="O15" s="55">
        <f t="shared" si="1"/>
        <v>76413.988249999995</v>
      </c>
    </row>
    <row r="16" spans="1:15" ht="98.25" customHeight="1" x14ac:dyDescent="0.25">
      <c r="A16" s="21" t="s">
        <v>204</v>
      </c>
      <c r="B16" s="22"/>
      <c r="C16" s="22" t="s">
        <v>30</v>
      </c>
      <c r="D16" s="22" t="s">
        <v>24</v>
      </c>
      <c r="E16" s="22" t="s">
        <v>24</v>
      </c>
      <c r="F16" s="22" t="s">
        <v>88</v>
      </c>
      <c r="G16" s="22" t="s">
        <v>201</v>
      </c>
      <c r="H16" s="22" t="s">
        <v>23</v>
      </c>
      <c r="I16" s="22" t="s">
        <v>122</v>
      </c>
      <c r="J16" s="23" t="s">
        <v>205</v>
      </c>
      <c r="K16" s="21"/>
      <c r="L16" s="55">
        <f>L17</f>
        <v>186332.12</v>
      </c>
      <c r="M16" s="55">
        <f t="shared" ref="M16:O16" si="2">M17</f>
        <v>75077</v>
      </c>
      <c r="N16" s="55">
        <f t="shared" si="2"/>
        <v>75077</v>
      </c>
      <c r="O16" s="55">
        <f t="shared" si="2"/>
        <v>76413.988249999995</v>
      </c>
    </row>
    <row r="17" spans="1:15" ht="156" customHeight="1" x14ac:dyDescent="0.25">
      <c r="A17" s="21" t="s">
        <v>204</v>
      </c>
      <c r="B17" s="4" t="s">
        <v>142</v>
      </c>
      <c r="C17" s="4" t="s">
        <v>30</v>
      </c>
      <c r="D17" s="4" t="s">
        <v>24</v>
      </c>
      <c r="E17" s="4" t="s">
        <v>24</v>
      </c>
      <c r="F17" s="4" t="s">
        <v>143</v>
      </c>
      <c r="G17" s="4" t="s">
        <v>35</v>
      </c>
      <c r="H17" s="4" t="s">
        <v>23</v>
      </c>
      <c r="I17" s="4" t="s">
        <v>122</v>
      </c>
      <c r="J17" s="4" t="s">
        <v>144</v>
      </c>
      <c r="K17" s="4" t="s">
        <v>145</v>
      </c>
      <c r="L17" s="55">
        <v>186332.12</v>
      </c>
      <c r="M17" s="55">
        <v>75077</v>
      </c>
      <c r="N17" s="55">
        <v>75077</v>
      </c>
      <c r="O17" s="56">
        <v>76413.988249999995</v>
      </c>
    </row>
    <row r="18" spans="1:15" ht="63" customHeight="1" x14ac:dyDescent="0.25">
      <c r="A18" s="24" t="s">
        <v>207</v>
      </c>
      <c r="B18" s="22"/>
      <c r="C18" s="22" t="s">
        <v>30</v>
      </c>
      <c r="D18" s="22" t="s">
        <v>24</v>
      </c>
      <c r="E18" s="22" t="s">
        <v>35</v>
      </c>
      <c r="F18" s="22" t="s">
        <v>69</v>
      </c>
      <c r="G18" s="22" t="s">
        <v>24</v>
      </c>
      <c r="H18" s="22" t="s">
        <v>23</v>
      </c>
      <c r="I18" s="22" t="s">
        <v>122</v>
      </c>
      <c r="J18" s="24" t="s">
        <v>207</v>
      </c>
      <c r="K18" s="25"/>
      <c r="L18" s="55">
        <f>SUBTOTAL(9,L19:L22)</f>
        <v>740557</v>
      </c>
      <c r="M18" s="55">
        <f>SUBTOTAL(9,M19:M22)</f>
        <v>754693</v>
      </c>
      <c r="N18" s="55">
        <f>SUBTOTAL(9,N19:N22)</f>
        <v>754693</v>
      </c>
      <c r="O18" s="55">
        <f>SUBTOTAL(9,O19:O22)</f>
        <v>770134.15902000002</v>
      </c>
    </row>
    <row r="19" spans="1:15" ht="177" customHeight="1" x14ac:dyDescent="0.25">
      <c r="A19" s="24" t="s">
        <v>207</v>
      </c>
      <c r="B19" s="4" t="s">
        <v>142</v>
      </c>
      <c r="C19" s="4" t="s">
        <v>30</v>
      </c>
      <c r="D19" s="4" t="s">
        <v>24</v>
      </c>
      <c r="E19" s="4" t="s">
        <v>35</v>
      </c>
      <c r="F19" s="4" t="s">
        <v>88</v>
      </c>
      <c r="G19" s="4" t="s">
        <v>24</v>
      </c>
      <c r="H19" s="4" t="s">
        <v>23</v>
      </c>
      <c r="I19" s="4" t="s">
        <v>122</v>
      </c>
      <c r="J19" s="26" t="s">
        <v>146</v>
      </c>
      <c r="K19" s="4" t="s">
        <v>145</v>
      </c>
      <c r="L19" s="55">
        <v>740527</v>
      </c>
      <c r="M19" s="55">
        <v>744844.89599999995</v>
      </c>
      <c r="N19" s="55">
        <v>744844.89599999995</v>
      </c>
      <c r="O19" s="55">
        <v>758771.66845999996</v>
      </c>
    </row>
    <row r="20" spans="1:15" ht="294" customHeight="1" x14ac:dyDescent="0.25">
      <c r="A20" s="24" t="s">
        <v>207</v>
      </c>
      <c r="B20" s="4" t="s">
        <v>142</v>
      </c>
      <c r="C20" s="4" t="s">
        <v>30</v>
      </c>
      <c r="D20" s="4" t="s">
        <v>24</v>
      </c>
      <c r="E20" s="4" t="s">
        <v>35</v>
      </c>
      <c r="F20" s="4" t="s">
        <v>89</v>
      </c>
      <c r="G20" s="4" t="s">
        <v>24</v>
      </c>
      <c r="H20" s="4" t="s">
        <v>23</v>
      </c>
      <c r="I20" s="4" t="s">
        <v>122</v>
      </c>
      <c r="J20" s="26" t="s">
        <v>190</v>
      </c>
      <c r="K20" s="4" t="s">
        <v>145</v>
      </c>
      <c r="L20" s="55">
        <v>10</v>
      </c>
      <c r="M20" s="55">
        <v>2098.2759999999998</v>
      </c>
      <c r="N20" s="55">
        <v>2098.2759999999998</v>
      </c>
      <c r="O20" s="55">
        <v>2304.5729799999999</v>
      </c>
    </row>
    <row r="21" spans="1:15" ht="129" customHeight="1" x14ac:dyDescent="0.25">
      <c r="A21" s="24" t="s">
        <v>207</v>
      </c>
      <c r="B21" s="4" t="s">
        <v>142</v>
      </c>
      <c r="C21" s="4" t="s">
        <v>30</v>
      </c>
      <c r="D21" s="4" t="s">
        <v>24</v>
      </c>
      <c r="E21" s="4" t="s">
        <v>35</v>
      </c>
      <c r="F21" s="4" t="s">
        <v>70</v>
      </c>
      <c r="G21" s="4" t="s">
        <v>24</v>
      </c>
      <c r="H21" s="4" t="s">
        <v>23</v>
      </c>
      <c r="I21" s="4" t="s">
        <v>122</v>
      </c>
      <c r="J21" s="26" t="s">
        <v>147</v>
      </c>
      <c r="K21" s="4" t="s">
        <v>145</v>
      </c>
      <c r="L21" s="55">
        <v>10</v>
      </c>
      <c r="M21" s="55">
        <v>3595.9470000000001</v>
      </c>
      <c r="N21" s="55">
        <v>3595.9470000000001</v>
      </c>
      <c r="O21" s="55">
        <v>3989.1202499999999</v>
      </c>
    </row>
    <row r="22" spans="1:15" ht="178.5" customHeight="1" x14ac:dyDescent="0.25">
      <c r="A22" s="24" t="s">
        <v>207</v>
      </c>
      <c r="B22" s="4" t="s">
        <v>142</v>
      </c>
      <c r="C22" s="4" t="s">
        <v>30</v>
      </c>
      <c r="D22" s="4" t="s">
        <v>24</v>
      </c>
      <c r="E22" s="4" t="s">
        <v>35</v>
      </c>
      <c r="F22" s="4" t="s">
        <v>73</v>
      </c>
      <c r="G22" s="4" t="s">
        <v>24</v>
      </c>
      <c r="H22" s="4" t="s">
        <v>23</v>
      </c>
      <c r="I22" s="4" t="s">
        <v>122</v>
      </c>
      <c r="J22" s="26" t="s">
        <v>148</v>
      </c>
      <c r="K22" s="4" t="s">
        <v>145</v>
      </c>
      <c r="L22" s="55">
        <v>10</v>
      </c>
      <c r="M22" s="55">
        <v>4153.8810000000003</v>
      </c>
      <c r="N22" s="55">
        <v>4153.8810000000003</v>
      </c>
      <c r="O22" s="55">
        <v>5068.7973300000003</v>
      </c>
    </row>
    <row r="23" spans="1:15" ht="78.75" customHeight="1" x14ac:dyDescent="0.25">
      <c r="A23" s="25" t="str">
        <f t="shared" ref="A23:A35" si="3">IF(D23="00",J23,IF(E23="00",J23,IF(F23="000",IF(G23="00",J23,J23),A22)))</f>
        <v>НАЛОГИ НА ТОВАРЫ (РАБОТЫ, УСЛУГИ), РЕАЛИЗУЕМЫЕ НА ТЕРРИТОРИИ РОССИЙСКОЙ ФЕДЕРАЦИИ</v>
      </c>
      <c r="B23" s="22"/>
      <c r="C23" s="22" t="s">
        <v>30</v>
      </c>
      <c r="D23" s="22" t="s">
        <v>36</v>
      </c>
      <c r="E23" s="22" t="s">
        <v>201</v>
      </c>
      <c r="F23" s="22" t="s">
        <v>69</v>
      </c>
      <c r="G23" s="22" t="s">
        <v>201</v>
      </c>
      <c r="H23" s="22" t="s">
        <v>23</v>
      </c>
      <c r="I23" s="22" t="s">
        <v>69</v>
      </c>
      <c r="J23" s="24" t="s">
        <v>208</v>
      </c>
      <c r="K23" s="9"/>
      <c r="L23" s="55">
        <f>L24</f>
        <v>405.8</v>
      </c>
      <c r="M23" s="55">
        <f t="shared" ref="M23:O23" si="4">M24</f>
        <v>436</v>
      </c>
      <c r="N23" s="55">
        <f t="shared" si="4"/>
        <v>436</v>
      </c>
      <c r="O23" s="55">
        <f t="shared" si="4"/>
        <v>478.74277000000001</v>
      </c>
    </row>
    <row r="24" spans="1:15" ht="75" customHeight="1" x14ac:dyDescent="0.25">
      <c r="A24" s="25" t="str">
        <f t="shared" si="3"/>
        <v>Акцизы по подакцизным товарам (продукции), производимым на территории Российской Федерации</v>
      </c>
      <c r="B24" s="22"/>
      <c r="C24" s="22" t="s">
        <v>30</v>
      </c>
      <c r="D24" s="22" t="s">
        <v>36</v>
      </c>
      <c r="E24" s="22" t="s">
        <v>35</v>
      </c>
      <c r="F24" s="22" t="s">
        <v>69</v>
      </c>
      <c r="G24" s="22" t="s">
        <v>24</v>
      </c>
      <c r="H24" s="22" t="s">
        <v>23</v>
      </c>
      <c r="I24" s="22" t="s">
        <v>122</v>
      </c>
      <c r="J24" s="24" t="s">
        <v>209</v>
      </c>
      <c r="K24" s="9"/>
      <c r="L24" s="55">
        <f>SUBTOTAL(9,L25:L28)</f>
        <v>405.8</v>
      </c>
      <c r="M24" s="55">
        <f t="shared" ref="M24:O24" si="5">SUBTOTAL(9,M25:M28)</f>
        <v>436</v>
      </c>
      <c r="N24" s="55">
        <f t="shared" si="5"/>
        <v>436</v>
      </c>
      <c r="O24" s="55">
        <f t="shared" si="5"/>
        <v>478.74277000000001</v>
      </c>
    </row>
    <row r="25" spans="1:15" ht="117" customHeight="1" x14ac:dyDescent="0.25">
      <c r="A25" s="25" t="str">
        <f t="shared" si="3"/>
        <v>Акцизы по подакцизным товарам (продукции), производимым на территории Российской Федерации</v>
      </c>
      <c r="B25" s="4" t="s">
        <v>120</v>
      </c>
      <c r="C25" s="4" t="s">
        <v>30</v>
      </c>
      <c r="D25" s="4" t="s">
        <v>36</v>
      </c>
      <c r="E25" s="4" t="s">
        <v>35</v>
      </c>
      <c r="F25" s="4" t="s">
        <v>121</v>
      </c>
      <c r="G25" s="4" t="s">
        <v>24</v>
      </c>
      <c r="H25" s="4" t="s">
        <v>23</v>
      </c>
      <c r="I25" s="4" t="s">
        <v>122</v>
      </c>
      <c r="J25" s="4" t="s">
        <v>125</v>
      </c>
      <c r="K25" s="4" t="s">
        <v>123</v>
      </c>
      <c r="L25" s="55">
        <v>160.80000000000001</v>
      </c>
      <c r="M25" s="55">
        <v>160.80000000000001</v>
      </c>
      <c r="N25" s="55">
        <v>181.24700000000001</v>
      </c>
      <c r="O25" s="56">
        <v>213.31122999999999</v>
      </c>
    </row>
    <row r="26" spans="1:15" ht="129" customHeight="1" x14ac:dyDescent="0.25">
      <c r="A26" s="25" t="str">
        <f t="shared" si="3"/>
        <v>Акцизы по подакцизным товарам (продукции), производимым на территории Российской Федерации</v>
      </c>
      <c r="B26" s="4" t="s">
        <v>120</v>
      </c>
      <c r="C26" s="4" t="s">
        <v>30</v>
      </c>
      <c r="D26" s="4" t="s">
        <v>36</v>
      </c>
      <c r="E26" s="4" t="s">
        <v>35</v>
      </c>
      <c r="F26" s="4" t="s">
        <v>124</v>
      </c>
      <c r="G26" s="4" t="s">
        <v>24</v>
      </c>
      <c r="H26" s="4" t="s">
        <v>23</v>
      </c>
      <c r="I26" s="4" t="s">
        <v>122</v>
      </c>
      <c r="J26" s="26" t="s">
        <v>126</v>
      </c>
      <c r="K26" s="4" t="s">
        <v>123</v>
      </c>
      <c r="L26" s="55">
        <v>2</v>
      </c>
      <c r="M26" s="55">
        <v>2</v>
      </c>
      <c r="N26" s="55">
        <v>1.5149999999999999</v>
      </c>
      <c r="O26" s="56">
        <v>2.0543300000000002</v>
      </c>
    </row>
    <row r="27" spans="1:15" ht="267" customHeight="1" x14ac:dyDescent="0.25">
      <c r="A27" s="25" t="str">
        <f t="shared" si="3"/>
        <v>Акцизы по подакцизным товарам (продукции), производимым на территории Российской Федерации</v>
      </c>
      <c r="B27" s="4" t="s">
        <v>120</v>
      </c>
      <c r="C27" s="4" t="s">
        <v>30</v>
      </c>
      <c r="D27" s="4" t="s">
        <v>36</v>
      </c>
      <c r="E27" s="4" t="s">
        <v>35</v>
      </c>
      <c r="F27" s="4" t="s">
        <v>127</v>
      </c>
      <c r="G27" s="4" t="s">
        <v>24</v>
      </c>
      <c r="H27" s="4" t="s">
        <v>23</v>
      </c>
      <c r="I27" s="4" t="s">
        <v>122</v>
      </c>
      <c r="J27" s="26" t="s">
        <v>128</v>
      </c>
      <c r="K27" s="4" t="s">
        <v>123</v>
      </c>
      <c r="L27" s="55">
        <v>243</v>
      </c>
      <c r="M27" s="55">
        <v>273.2</v>
      </c>
      <c r="N27" s="55">
        <v>253.238</v>
      </c>
      <c r="O27" s="56">
        <v>311.17113000000001</v>
      </c>
    </row>
    <row r="28" spans="1:15" ht="63" customHeight="1" x14ac:dyDescent="0.25">
      <c r="A28" s="25" t="str">
        <f t="shared" si="3"/>
        <v>Акцизы по подакцизным товарам (продукции), производимым на территории Российской Федерации</v>
      </c>
      <c r="B28" s="4" t="s">
        <v>120</v>
      </c>
      <c r="C28" s="4" t="s">
        <v>30</v>
      </c>
      <c r="D28" s="4" t="s">
        <v>36</v>
      </c>
      <c r="E28" s="4" t="s">
        <v>35</v>
      </c>
      <c r="F28" s="4" t="s">
        <v>129</v>
      </c>
      <c r="G28" s="4" t="s">
        <v>24</v>
      </c>
      <c r="H28" s="4" t="s">
        <v>23</v>
      </c>
      <c r="I28" s="4" t="s">
        <v>122</v>
      </c>
      <c r="J28" s="4" t="s">
        <v>130</v>
      </c>
      <c r="K28" s="4" t="s">
        <v>123</v>
      </c>
      <c r="L28" s="55">
        <v>0</v>
      </c>
      <c r="M28" s="55">
        <v>0</v>
      </c>
      <c r="N28" s="55">
        <v>0</v>
      </c>
      <c r="O28" s="56">
        <v>-47.79392</v>
      </c>
    </row>
    <row r="29" spans="1:15" ht="58.5" customHeight="1" x14ac:dyDescent="0.25">
      <c r="A29" s="25" t="str">
        <f t="shared" si="3"/>
        <v>НАЛОГИ НА СОВОКУПНЫЙ ДОХОД</v>
      </c>
      <c r="B29" s="22"/>
      <c r="C29" s="22" t="s">
        <v>30</v>
      </c>
      <c r="D29" s="22" t="s">
        <v>33</v>
      </c>
      <c r="E29" s="22" t="s">
        <v>201</v>
      </c>
      <c r="F29" s="22" t="s">
        <v>69</v>
      </c>
      <c r="G29" s="22" t="s">
        <v>201</v>
      </c>
      <c r="H29" s="22" t="s">
        <v>23</v>
      </c>
      <c r="I29" s="22" t="s">
        <v>69</v>
      </c>
      <c r="J29" s="24" t="s">
        <v>210</v>
      </c>
      <c r="K29" s="9"/>
      <c r="L29" s="55">
        <f>L30+L36+L39+L42</f>
        <v>110273.5</v>
      </c>
      <c r="M29" s="55">
        <f t="shared" ref="M29:O29" si="6">M30+M36+M39+M42</f>
        <v>146309.70299999998</v>
      </c>
      <c r="N29" s="55">
        <f t="shared" si="6"/>
        <v>146309.70299999998</v>
      </c>
      <c r="O29" s="55">
        <f t="shared" si="6"/>
        <v>147294.15028</v>
      </c>
    </row>
    <row r="30" spans="1:15" ht="45" customHeight="1" x14ac:dyDescent="0.25">
      <c r="A30" s="25" t="str">
        <f t="shared" si="3"/>
        <v>Налог, взимаемый в связи с применением упрощенной системы налогообложения</v>
      </c>
      <c r="B30" s="22"/>
      <c r="C30" s="22" t="s">
        <v>30</v>
      </c>
      <c r="D30" s="22" t="s">
        <v>33</v>
      </c>
      <c r="E30" s="22" t="s">
        <v>24</v>
      </c>
      <c r="F30" s="22" t="s">
        <v>69</v>
      </c>
      <c r="G30" s="22" t="s">
        <v>201</v>
      </c>
      <c r="H30" s="22" t="s">
        <v>23</v>
      </c>
      <c r="I30" s="22" t="s">
        <v>122</v>
      </c>
      <c r="J30" s="24" t="s">
        <v>211</v>
      </c>
      <c r="K30" s="25"/>
      <c r="L30" s="55">
        <f>L31+L33+L35</f>
        <v>29137.5</v>
      </c>
      <c r="M30" s="55">
        <f t="shared" ref="M30:O30" si="7">M31+M33+M35</f>
        <v>40300</v>
      </c>
      <c r="N30" s="55">
        <f t="shared" si="7"/>
        <v>40300</v>
      </c>
      <c r="O30" s="55">
        <f t="shared" si="7"/>
        <v>40519.664859999997</v>
      </c>
    </row>
    <row r="31" spans="1:15" ht="45" customHeight="1" x14ac:dyDescent="0.25">
      <c r="A31" s="25" t="str">
        <f t="shared" si="3"/>
        <v>Налог, взимаемый в связи с применением упрощенной системы налогообложения</v>
      </c>
      <c r="B31" s="22"/>
      <c r="C31" s="22" t="s">
        <v>30</v>
      </c>
      <c r="D31" s="22" t="s">
        <v>33</v>
      </c>
      <c r="E31" s="22" t="s">
        <v>24</v>
      </c>
      <c r="F31" s="22" t="s">
        <v>88</v>
      </c>
      <c r="G31" s="22" t="s">
        <v>24</v>
      </c>
      <c r="H31" s="22" t="s">
        <v>23</v>
      </c>
      <c r="I31" s="22" t="s">
        <v>122</v>
      </c>
      <c r="J31" s="24" t="s">
        <v>212</v>
      </c>
      <c r="K31" s="25"/>
      <c r="L31" s="55">
        <f>L32</f>
        <v>29130.5</v>
      </c>
      <c r="M31" s="55">
        <f t="shared" ref="M31:O31" si="8">M32</f>
        <v>36838.858</v>
      </c>
      <c r="N31" s="55">
        <f t="shared" si="8"/>
        <v>36838.858</v>
      </c>
      <c r="O31" s="55">
        <f t="shared" si="8"/>
        <v>35434.059439999997</v>
      </c>
    </row>
    <row r="32" spans="1:15" ht="65.25" customHeight="1" x14ac:dyDescent="0.25">
      <c r="A32" s="25" t="str">
        <f t="shared" si="3"/>
        <v>Налог, взимаемый в связи с применением упрощенной системы налогообложения</v>
      </c>
      <c r="B32" s="22" t="s">
        <v>142</v>
      </c>
      <c r="C32" s="22" t="s">
        <v>30</v>
      </c>
      <c r="D32" s="22" t="s">
        <v>33</v>
      </c>
      <c r="E32" s="22" t="s">
        <v>24</v>
      </c>
      <c r="F32" s="22" t="s">
        <v>149</v>
      </c>
      <c r="G32" s="22" t="s">
        <v>24</v>
      </c>
      <c r="H32" s="22" t="s">
        <v>23</v>
      </c>
      <c r="I32" s="22" t="s">
        <v>122</v>
      </c>
      <c r="J32" s="24" t="s">
        <v>212</v>
      </c>
      <c r="K32" s="25" t="s">
        <v>213</v>
      </c>
      <c r="L32" s="55">
        <v>29130.5</v>
      </c>
      <c r="M32" s="55">
        <v>36838.858</v>
      </c>
      <c r="N32" s="55">
        <v>36838.858</v>
      </c>
      <c r="O32" s="56">
        <v>35434.059439999997</v>
      </c>
    </row>
    <row r="33" spans="1:15" ht="88.5" customHeight="1" x14ac:dyDescent="0.25">
      <c r="A33" s="25" t="str">
        <f t="shared" si="3"/>
        <v>Налог, взимаемый в связи с применением упрощенной системы налогообложения</v>
      </c>
      <c r="B33" s="22"/>
      <c r="C33" s="22" t="s">
        <v>30</v>
      </c>
      <c r="D33" s="22" t="s">
        <v>33</v>
      </c>
      <c r="E33" s="22" t="s">
        <v>24</v>
      </c>
      <c r="F33" s="22" t="s">
        <v>89</v>
      </c>
      <c r="G33" s="22" t="s">
        <v>24</v>
      </c>
      <c r="H33" s="22" t="s">
        <v>23</v>
      </c>
      <c r="I33" s="22" t="s">
        <v>122</v>
      </c>
      <c r="J33" s="24" t="s">
        <v>214</v>
      </c>
      <c r="K33" s="25"/>
      <c r="L33" s="55">
        <f>L34</f>
        <v>5</v>
      </c>
      <c r="M33" s="55">
        <f t="shared" ref="M33:O33" si="9">M34</f>
        <v>3461.1419999999998</v>
      </c>
      <c r="N33" s="55">
        <f t="shared" si="9"/>
        <v>3461.1419999999998</v>
      </c>
      <c r="O33" s="55">
        <f t="shared" si="9"/>
        <v>5085.6054199999999</v>
      </c>
    </row>
    <row r="34" spans="1:15" ht="105.75" customHeight="1" x14ac:dyDescent="0.25">
      <c r="A34" s="25" t="str">
        <f t="shared" si="3"/>
        <v>Налог, взимаемый в связи с применением упрощенной системы налогообложения</v>
      </c>
      <c r="B34" s="22" t="s">
        <v>142</v>
      </c>
      <c r="C34" s="22" t="s">
        <v>30</v>
      </c>
      <c r="D34" s="22" t="s">
        <v>33</v>
      </c>
      <c r="E34" s="22" t="s">
        <v>24</v>
      </c>
      <c r="F34" s="22" t="s">
        <v>150</v>
      </c>
      <c r="G34" s="22" t="s">
        <v>24</v>
      </c>
      <c r="H34" s="22" t="s">
        <v>23</v>
      </c>
      <c r="I34" s="22" t="s">
        <v>122</v>
      </c>
      <c r="J34" s="24" t="s">
        <v>215</v>
      </c>
      <c r="K34" s="25" t="s">
        <v>213</v>
      </c>
      <c r="L34" s="55">
        <v>5</v>
      </c>
      <c r="M34" s="55">
        <v>3461.1419999999998</v>
      </c>
      <c r="N34" s="55">
        <v>3461.1419999999998</v>
      </c>
      <c r="O34" s="56">
        <v>5085.6054199999999</v>
      </c>
    </row>
    <row r="35" spans="1:15" ht="69" customHeight="1" x14ac:dyDescent="0.25">
      <c r="A35" s="25" t="str">
        <f t="shared" si="3"/>
        <v>Налог, взимаемый в связи с применением упрощенной системы налогообложения</v>
      </c>
      <c r="B35" s="22" t="s">
        <v>142</v>
      </c>
      <c r="C35" s="22" t="s">
        <v>30</v>
      </c>
      <c r="D35" s="22" t="s">
        <v>33</v>
      </c>
      <c r="E35" s="22" t="s">
        <v>24</v>
      </c>
      <c r="F35" s="22" t="s">
        <v>32</v>
      </c>
      <c r="G35" s="22" t="s">
        <v>24</v>
      </c>
      <c r="H35" s="22" t="s">
        <v>23</v>
      </c>
      <c r="I35" s="22" t="s">
        <v>122</v>
      </c>
      <c r="J35" s="24" t="s">
        <v>191</v>
      </c>
      <c r="K35" s="25" t="s">
        <v>213</v>
      </c>
      <c r="L35" s="55">
        <v>2</v>
      </c>
      <c r="M35" s="55">
        <v>0</v>
      </c>
      <c r="N35" s="55">
        <v>0</v>
      </c>
      <c r="O35" s="56">
        <v>0</v>
      </c>
    </row>
    <row r="36" spans="1:15" ht="55.5" customHeight="1" x14ac:dyDescent="0.25">
      <c r="A36" s="27" t="s">
        <v>151</v>
      </c>
      <c r="B36" s="63"/>
      <c r="C36" s="22" t="s">
        <v>30</v>
      </c>
      <c r="D36" s="22" t="s">
        <v>33</v>
      </c>
      <c r="E36" s="22" t="s">
        <v>35</v>
      </c>
      <c r="F36" s="22" t="s">
        <v>69</v>
      </c>
      <c r="G36" s="22" t="s">
        <v>35</v>
      </c>
      <c r="H36" s="22" t="s">
        <v>23</v>
      </c>
      <c r="I36" s="22" t="s">
        <v>122</v>
      </c>
      <c r="J36" s="27" t="s">
        <v>151</v>
      </c>
      <c r="K36" s="9"/>
      <c r="L36" s="55">
        <f>L37+L38</f>
        <v>61722</v>
      </c>
      <c r="M36" s="55">
        <f t="shared" ref="M36:O36" si="10">M37+M38</f>
        <v>52000.902999999998</v>
      </c>
      <c r="N36" s="55">
        <f t="shared" si="10"/>
        <v>52000.902999999998</v>
      </c>
      <c r="O36" s="55">
        <f t="shared" si="10"/>
        <v>52679.992870000002</v>
      </c>
    </row>
    <row r="37" spans="1:15" ht="60.75" customHeight="1" x14ac:dyDescent="0.25">
      <c r="A37" s="27" t="s">
        <v>151</v>
      </c>
      <c r="B37" s="63">
        <v>182</v>
      </c>
      <c r="C37" s="22" t="s">
        <v>30</v>
      </c>
      <c r="D37" s="22" t="s">
        <v>33</v>
      </c>
      <c r="E37" s="22" t="s">
        <v>35</v>
      </c>
      <c r="F37" s="22" t="s">
        <v>88</v>
      </c>
      <c r="G37" s="22" t="s">
        <v>35</v>
      </c>
      <c r="H37" s="22" t="s">
        <v>23</v>
      </c>
      <c r="I37" s="22" t="s">
        <v>122</v>
      </c>
      <c r="J37" s="27" t="s">
        <v>151</v>
      </c>
      <c r="K37" s="25" t="s">
        <v>213</v>
      </c>
      <c r="L37" s="55">
        <v>61722</v>
      </c>
      <c r="M37" s="55">
        <v>52000.902999999998</v>
      </c>
      <c r="N37" s="55">
        <v>52000.902999999998</v>
      </c>
      <c r="O37" s="56">
        <v>52667.286169999999</v>
      </c>
    </row>
    <row r="38" spans="1:15" ht="60.75" customHeight="1" x14ac:dyDescent="0.25">
      <c r="A38" s="27" t="s">
        <v>151</v>
      </c>
      <c r="B38" s="63">
        <v>182</v>
      </c>
      <c r="C38" s="22" t="s">
        <v>30</v>
      </c>
      <c r="D38" s="22" t="s">
        <v>33</v>
      </c>
      <c r="E38" s="22" t="s">
        <v>35</v>
      </c>
      <c r="F38" s="22" t="s">
        <v>89</v>
      </c>
      <c r="G38" s="22" t="s">
        <v>35</v>
      </c>
      <c r="H38" s="22" t="s">
        <v>23</v>
      </c>
      <c r="I38" s="22" t="s">
        <v>122</v>
      </c>
      <c r="J38" s="27" t="s">
        <v>216</v>
      </c>
      <c r="K38" s="25" t="s">
        <v>213</v>
      </c>
      <c r="L38" s="55">
        <v>0</v>
      </c>
      <c r="M38" s="55">
        <v>0</v>
      </c>
      <c r="N38" s="55">
        <v>0</v>
      </c>
      <c r="O38" s="56">
        <v>12.7067</v>
      </c>
    </row>
    <row r="39" spans="1:15" ht="45" customHeight="1" x14ac:dyDescent="0.25">
      <c r="A39" s="27" t="s">
        <v>152</v>
      </c>
      <c r="B39" s="63"/>
      <c r="C39" s="22" t="s">
        <v>30</v>
      </c>
      <c r="D39" s="22" t="s">
        <v>33</v>
      </c>
      <c r="E39" s="22" t="s">
        <v>36</v>
      </c>
      <c r="F39" s="22" t="s">
        <v>69</v>
      </c>
      <c r="G39" s="22" t="s">
        <v>24</v>
      </c>
      <c r="H39" s="22" t="s">
        <v>23</v>
      </c>
      <c r="I39" s="22" t="s">
        <v>122</v>
      </c>
      <c r="J39" s="27" t="s">
        <v>152</v>
      </c>
      <c r="K39" s="9"/>
      <c r="L39" s="55">
        <f>L40+L41</f>
        <v>18700</v>
      </c>
      <c r="M39" s="55">
        <f t="shared" ref="M39:O39" si="11">M40+M41</f>
        <v>51671</v>
      </c>
      <c r="N39" s="55">
        <f t="shared" si="11"/>
        <v>51671</v>
      </c>
      <c r="O39" s="55">
        <f t="shared" si="11"/>
        <v>51737.555339999999</v>
      </c>
    </row>
    <row r="40" spans="1:15" ht="76.5" customHeight="1" x14ac:dyDescent="0.25">
      <c r="A40" s="27" t="s">
        <v>152</v>
      </c>
      <c r="B40" s="63">
        <v>182</v>
      </c>
      <c r="C40" s="22" t="s">
        <v>30</v>
      </c>
      <c r="D40" s="22" t="s">
        <v>33</v>
      </c>
      <c r="E40" s="22" t="s">
        <v>36</v>
      </c>
      <c r="F40" s="22" t="s">
        <v>88</v>
      </c>
      <c r="G40" s="22" t="s">
        <v>24</v>
      </c>
      <c r="H40" s="22" t="s">
        <v>23</v>
      </c>
      <c r="I40" s="22" t="s">
        <v>122</v>
      </c>
      <c r="J40" s="27" t="s">
        <v>152</v>
      </c>
      <c r="K40" s="25" t="s">
        <v>213</v>
      </c>
      <c r="L40" s="55">
        <v>18695</v>
      </c>
      <c r="M40" s="55">
        <v>51671</v>
      </c>
      <c r="N40" s="55">
        <v>51671</v>
      </c>
      <c r="O40" s="56">
        <v>51737.54034</v>
      </c>
    </row>
    <row r="41" spans="1:15" ht="63.75" customHeight="1" x14ac:dyDescent="0.25">
      <c r="A41" s="27" t="s">
        <v>152</v>
      </c>
      <c r="B41" s="63">
        <v>182</v>
      </c>
      <c r="C41" s="22" t="s">
        <v>30</v>
      </c>
      <c r="D41" s="22" t="s">
        <v>33</v>
      </c>
      <c r="E41" s="22" t="s">
        <v>36</v>
      </c>
      <c r="F41" s="22" t="s">
        <v>89</v>
      </c>
      <c r="G41" s="22" t="s">
        <v>24</v>
      </c>
      <c r="H41" s="22" t="s">
        <v>23</v>
      </c>
      <c r="I41" s="22" t="s">
        <v>122</v>
      </c>
      <c r="J41" s="27" t="s">
        <v>217</v>
      </c>
      <c r="K41" s="25" t="s">
        <v>213</v>
      </c>
      <c r="L41" s="55">
        <v>5</v>
      </c>
      <c r="M41" s="55">
        <v>0</v>
      </c>
      <c r="N41" s="55">
        <v>0</v>
      </c>
      <c r="O41" s="56">
        <v>1.4999999999999999E-2</v>
      </c>
    </row>
    <row r="42" spans="1:15" ht="45" customHeight="1" x14ac:dyDescent="0.25">
      <c r="A42" s="27" t="s">
        <v>218</v>
      </c>
      <c r="B42" s="9"/>
      <c r="C42" s="22" t="s">
        <v>30</v>
      </c>
      <c r="D42" s="22" t="s">
        <v>33</v>
      </c>
      <c r="E42" s="22" t="s">
        <v>58</v>
      </c>
      <c r="F42" s="22" t="s">
        <v>69</v>
      </c>
      <c r="G42" s="22" t="s">
        <v>35</v>
      </c>
      <c r="H42" s="22" t="s">
        <v>23</v>
      </c>
      <c r="I42" s="22" t="s">
        <v>122</v>
      </c>
      <c r="J42" s="27" t="s">
        <v>218</v>
      </c>
      <c r="K42" s="9"/>
      <c r="L42" s="55">
        <f>L43</f>
        <v>714</v>
      </c>
      <c r="M42" s="55">
        <f t="shared" ref="M42:O42" si="12">M43</f>
        <v>2337.8000000000002</v>
      </c>
      <c r="N42" s="55">
        <f t="shared" si="12"/>
        <v>2337.8000000000002</v>
      </c>
      <c r="O42" s="55">
        <f t="shared" si="12"/>
        <v>2356.9372100000001</v>
      </c>
    </row>
    <row r="43" spans="1:15" ht="96.75" customHeight="1" x14ac:dyDescent="0.25">
      <c r="A43" s="27" t="s">
        <v>218</v>
      </c>
      <c r="B43" s="63">
        <v>182</v>
      </c>
      <c r="C43" s="22" t="s">
        <v>30</v>
      </c>
      <c r="D43" s="22" t="s">
        <v>33</v>
      </c>
      <c r="E43" s="22" t="s">
        <v>58</v>
      </c>
      <c r="F43" s="22" t="s">
        <v>89</v>
      </c>
      <c r="G43" s="22" t="s">
        <v>35</v>
      </c>
      <c r="H43" s="22" t="s">
        <v>23</v>
      </c>
      <c r="I43" s="22" t="s">
        <v>122</v>
      </c>
      <c r="J43" s="27" t="s">
        <v>153</v>
      </c>
      <c r="K43" s="25" t="s">
        <v>213</v>
      </c>
      <c r="L43" s="55">
        <v>714</v>
      </c>
      <c r="M43" s="55">
        <v>2337.8000000000002</v>
      </c>
      <c r="N43" s="55">
        <v>2337.8000000000002</v>
      </c>
      <c r="O43" s="56">
        <v>2356.9372100000001</v>
      </c>
    </row>
    <row r="44" spans="1:15" ht="45" customHeight="1" x14ac:dyDescent="0.25">
      <c r="A44" s="28" t="str">
        <f t="shared" ref="A44" si="13">IF(D44="00",J44,IF(E44="00",J44,IF(F44="000",IF(G44="00",J44,J44),A43)))</f>
        <v>ГОСУДАРСТВЕННАЯ ПОШЛИНА</v>
      </c>
      <c r="B44" s="29"/>
      <c r="C44" s="29" t="s">
        <v>30</v>
      </c>
      <c r="D44" s="29" t="s">
        <v>22</v>
      </c>
      <c r="E44" s="29" t="s">
        <v>201</v>
      </c>
      <c r="F44" s="29" t="s">
        <v>69</v>
      </c>
      <c r="G44" s="29" t="s">
        <v>201</v>
      </c>
      <c r="H44" s="29" t="s">
        <v>23</v>
      </c>
      <c r="I44" s="29" t="s">
        <v>69</v>
      </c>
      <c r="J44" s="30" t="s">
        <v>219</v>
      </c>
      <c r="K44" s="9"/>
      <c r="L44" s="55">
        <f>L45+L47</f>
        <v>12927</v>
      </c>
      <c r="M44" s="55">
        <f t="shared" ref="M44:O44" si="14">M45+M47</f>
        <v>13288</v>
      </c>
      <c r="N44" s="55">
        <f t="shared" si="14"/>
        <v>13288</v>
      </c>
      <c r="O44" s="55">
        <f t="shared" si="14"/>
        <v>13581.749169999999</v>
      </c>
    </row>
    <row r="45" spans="1:15" ht="83.25" customHeight="1" x14ac:dyDescent="0.25">
      <c r="A45" s="27" t="s">
        <v>220</v>
      </c>
      <c r="B45" s="9"/>
      <c r="C45" s="29" t="s">
        <v>30</v>
      </c>
      <c r="D45" s="29" t="s">
        <v>22</v>
      </c>
      <c r="E45" s="29" t="s">
        <v>36</v>
      </c>
      <c r="F45" s="29" t="s">
        <v>69</v>
      </c>
      <c r="G45" s="29" t="s">
        <v>24</v>
      </c>
      <c r="H45" s="29" t="s">
        <v>23</v>
      </c>
      <c r="I45" s="29" t="s">
        <v>122</v>
      </c>
      <c r="J45" s="27" t="s">
        <v>220</v>
      </c>
      <c r="K45" s="9"/>
      <c r="L45" s="55">
        <f>L46</f>
        <v>12887</v>
      </c>
      <c r="M45" s="55">
        <f t="shared" ref="M45:O45" si="15">M46</f>
        <v>13158</v>
      </c>
      <c r="N45" s="55">
        <f t="shared" si="15"/>
        <v>13158</v>
      </c>
      <c r="O45" s="55">
        <f t="shared" si="15"/>
        <v>13366.749169999999</v>
      </c>
    </row>
    <row r="46" spans="1:15" ht="125.25" customHeight="1" x14ac:dyDescent="0.25">
      <c r="A46" s="27" t="s">
        <v>220</v>
      </c>
      <c r="B46" s="63">
        <v>182</v>
      </c>
      <c r="C46" s="29" t="s">
        <v>30</v>
      </c>
      <c r="D46" s="29" t="s">
        <v>22</v>
      </c>
      <c r="E46" s="29" t="s">
        <v>36</v>
      </c>
      <c r="F46" s="29" t="s">
        <v>88</v>
      </c>
      <c r="G46" s="29" t="s">
        <v>24</v>
      </c>
      <c r="H46" s="29" t="s">
        <v>23</v>
      </c>
      <c r="I46" s="29" t="s">
        <v>122</v>
      </c>
      <c r="J46" s="27" t="s">
        <v>221</v>
      </c>
      <c r="K46" s="25" t="s">
        <v>213</v>
      </c>
      <c r="L46" s="55">
        <v>12887</v>
      </c>
      <c r="M46" s="55">
        <v>13158</v>
      </c>
      <c r="N46" s="55">
        <v>13158</v>
      </c>
      <c r="O46" s="56">
        <v>13366.749169999999</v>
      </c>
    </row>
    <row r="47" spans="1:15" ht="114" customHeight="1" x14ac:dyDescent="0.25">
      <c r="A47" s="27" t="s">
        <v>222</v>
      </c>
      <c r="B47" s="9"/>
      <c r="C47" s="29" t="s">
        <v>30</v>
      </c>
      <c r="D47" s="29" t="s">
        <v>22</v>
      </c>
      <c r="E47" s="29" t="s">
        <v>25</v>
      </c>
      <c r="F47" s="29" t="s">
        <v>69</v>
      </c>
      <c r="G47" s="29" t="s">
        <v>24</v>
      </c>
      <c r="H47" s="29" t="s">
        <v>23</v>
      </c>
      <c r="I47" s="29" t="s">
        <v>122</v>
      </c>
      <c r="J47" s="27" t="s">
        <v>222</v>
      </c>
      <c r="K47" s="9"/>
      <c r="L47" s="55">
        <f>L48</f>
        <v>40</v>
      </c>
      <c r="M47" s="55">
        <f t="shared" ref="M47:O47" si="16">M48</f>
        <v>130</v>
      </c>
      <c r="N47" s="55">
        <f t="shared" si="16"/>
        <v>130</v>
      </c>
      <c r="O47" s="55">
        <f t="shared" si="16"/>
        <v>215</v>
      </c>
    </row>
    <row r="48" spans="1:15" ht="69" customHeight="1" x14ac:dyDescent="0.25">
      <c r="A48" s="27" t="s">
        <v>222</v>
      </c>
      <c r="B48" s="63">
        <v>902</v>
      </c>
      <c r="C48" s="29" t="s">
        <v>30</v>
      </c>
      <c r="D48" s="29" t="s">
        <v>22</v>
      </c>
      <c r="E48" s="29" t="s">
        <v>25</v>
      </c>
      <c r="F48" s="29" t="s">
        <v>26</v>
      </c>
      <c r="G48" s="29" t="s">
        <v>24</v>
      </c>
      <c r="H48" s="29" t="s">
        <v>23</v>
      </c>
      <c r="I48" s="29" t="s">
        <v>122</v>
      </c>
      <c r="J48" s="27" t="s">
        <v>223</v>
      </c>
      <c r="K48" s="4" t="s">
        <v>27</v>
      </c>
      <c r="L48" s="55">
        <v>40</v>
      </c>
      <c r="M48" s="55">
        <v>130</v>
      </c>
      <c r="N48" s="55">
        <v>130</v>
      </c>
      <c r="O48" s="56">
        <v>215</v>
      </c>
    </row>
    <row r="49" spans="1:16" ht="167.25" customHeight="1" x14ac:dyDescent="0.25">
      <c r="A49" s="25" t="str">
        <f t="shared" ref="A49" si="17">IF(D49="00",J49,IF(E49="00",J49,IF(F49="000",IF(G49="00",J49,J49),A48)))</f>
        <v>ДОХОДЫ ОТ ИСПОЛЬЗОВАНИЯ ИМУЩЕСТВА, НАХОДЯЩЕГОСЯ В ГОСУДАРСТВЕННОЙ И МУНИЦИПАЛЬНОЙ СОБСТВЕННОСТИ</v>
      </c>
      <c r="B49" s="22"/>
      <c r="C49" s="22" t="s">
        <v>30</v>
      </c>
      <c r="D49" s="22" t="s">
        <v>31</v>
      </c>
      <c r="E49" s="22" t="s">
        <v>201</v>
      </c>
      <c r="F49" s="22" t="s">
        <v>69</v>
      </c>
      <c r="G49" s="22" t="s">
        <v>201</v>
      </c>
      <c r="H49" s="22" t="s">
        <v>23</v>
      </c>
      <c r="I49" s="22" t="s">
        <v>69</v>
      </c>
      <c r="J49" s="24" t="s">
        <v>224</v>
      </c>
      <c r="K49" s="9"/>
      <c r="L49" s="55">
        <f>L50+L53+L59+L61+L66+L67+L57</f>
        <v>109364.8</v>
      </c>
      <c r="M49" s="55">
        <f t="shared" ref="M49:O49" si="18">M50+M53+M59+M61+M66+M67+M57</f>
        <v>101909.19900000001</v>
      </c>
      <c r="N49" s="55">
        <f t="shared" si="18"/>
        <v>101909.19900000002</v>
      </c>
      <c r="O49" s="55">
        <f t="shared" si="18"/>
        <v>105113.59871000002</v>
      </c>
    </row>
    <row r="50" spans="1:16" ht="45" customHeight="1" x14ac:dyDescent="0.25">
      <c r="A50" s="31" t="s">
        <v>225</v>
      </c>
      <c r="B50" s="9"/>
      <c r="C50" s="22" t="s">
        <v>30</v>
      </c>
      <c r="D50" s="22" t="s">
        <v>31</v>
      </c>
      <c r="E50" s="22" t="s">
        <v>36</v>
      </c>
      <c r="F50" s="22" t="s">
        <v>69</v>
      </c>
      <c r="G50" s="22" t="s">
        <v>201</v>
      </c>
      <c r="H50" s="22" t="s">
        <v>23</v>
      </c>
      <c r="I50" s="22" t="s">
        <v>34</v>
      </c>
      <c r="J50" s="31" t="s">
        <v>225</v>
      </c>
      <c r="K50" s="9"/>
      <c r="L50" s="55">
        <f>L51</f>
        <v>24.1</v>
      </c>
      <c r="M50" s="55">
        <f t="shared" ref="M50:O50" si="19">M51</f>
        <v>24.1</v>
      </c>
      <c r="N50" s="55">
        <f t="shared" si="19"/>
        <v>24.1</v>
      </c>
      <c r="O50" s="55">
        <f t="shared" si="19"/>
        <v>22.860700000000001</v>
      </c>
    </row>
    <row r="51" spans="1:16" ht="96" customHeight="1" x14ac:dyDescent="0.25">
      <c r="A51" s="31" t="s">
        <v>225</v>
      </c>
      <c r="B51" s="63">
        <v>902</v>
      </c>
      <c r="C51" s="22" t="s">
        <v>30</v>
      </c>
      <c r="D51" s="22" t="s">
        <v>31</v>
      </c>
      <c r="E51" s="22" t="s">
        <v>36</v>
      </c>
      <c r="F51" s="22" t="s">
        <v>32</v>
      </c>
      <c r="G51" s="22" t="s">
        <v>33</v>
      </c>
      <c r="H51" s="22" t="s">
        <v>23</v>
      </c>
      <c r="I51" s="22" t="s">
        <v>34</v>
      </c>
      <c r="J51" s="31" t="s">
        <v>37</v>
      </c>
      <c r="K51" s="4" t="s">
        <v>27</v>
      </c>
      <c r="L51" s="55">
        <v>24.1</v>
      </c>
      <c r="M51" s="55">
        <v>24.1</v>
      </c>
      <c r="N51" s="55">
        <v>24.1</v>
      </c>
      <c r="O51" s="56">
        <v>22.860700000000001</v>
      </c>
    </row>
    <row r="52" spans="1:16" ht="126" customHeight="1" x14ac:dyDescent="0.25">
      <c r="A52" s="31" t="s">
        <v>226</v>
      </c>
      <c r="B52" s="9"/>
      <c r="C52" s="22" t="s">
        <v>30</v>
      </c>
      <c r="D52" s="22" t="s">
        <v>31</v>
      </c>
      <c r="E52" s="22" t="s">
        <v>33</v>
      </c>
      <c r="F52" s="22" t="s">
        <v>69</v>
      </c>
      <c r="G52" s="22" t="s">
        <v>201</v>
      </c>
      <c r="H52" s="22" t="s">
        <v>23</v>
      </c>
      <c r="I52" s="22" t="s">
        <v>34</v>
      </c>
      <c r="J52" s="31" t="s">
        <v>226</v>
      </c>
      <c r="K52" s="9"/>
      <c r="L52" s="55">
        <f>L53</f>
        <v>100311</v>
      </c>
      <c r="M52" s="55">
        <f t="shared" ref="M52:O52" si="20">M53</f>
        <v>88216</v>
      </c>
      <c r="N52" s="55">
        <f t="shared" si="20"/>
        <v>88891.354000000007</v>
      </c>
      <c r="O52" s="55">
        <f t="shared" si="20"/>
        <v>92582.939830000018</v>
      </c>
    </row>
    <row r="53" spans="1:16" ht="100.5" customHeight="1" x14ac:dyDescent="0.25">
      <c r="A53" s="31" t="s">
        <v>226</v>
      </c>
      <c r="B53" s="63"/>
      <c r="C53" s="22" t="s">
        <v>30</v>
      </c>
      <c r="D53" s="22" t="s">
        <v>31</v>
      </c>
      <c r="E53" s="22" t="s">
        <v>33</v>
      </c>
      <c r="F53" s="22" t="s">
        <v>88</v>
      </c>
      <c r="G53" s="22" t="s">
        <v>201</v>
      </c>
      <c r="H53" s="22" t="s">
        <v>23</v>
      </c>
      <c r="I53" s="22" t="s">
        <v>34</v>
      </c>
      <c r="J53" s="31" t="s">
        <v>227</v>
      </c>
      <c r="K53" s="9"/>
      <c r="L53" s="55">
        <f>L54+L55+L56</f>
        <v>100311</v>
      </c>
      <c r="M53" s="55">
        <f t="shared" ref="M53:O53" si="21">M54+M55+M56</f>
        <v>88216</v>
      </c>
      <c r="N53" s="55">
        <f t="shared" si="21"/>
        <v>88891.354000000007</v>
      </c>
      <c r="O53" s="55">
        <f t="shared" si="21"/>
        <v>92582.939830000018</v>
      </c>
    </row>
    <row r="54" spans="1:16" ht="142.5" customHeight="1" x14ac:dyDescent="0.25">
      <c r="A54" s="31" t="s">
        <v>226</v>
      </c>
      <c r="B54" s="63">
        <v>902</v>
      </c>
      <c r="C54" s="22" t="s">
        <v>30</v>
      </c>
      <c r="D54" s="22" t="s">
        <v>31</v>
      </c>
      <c r="E54" s="22" t="s">
        <v>33</v>
      </c>
      <c r="F54" s="22" t="s">
        <v>38</v>
      </c>
      <c r="G54" s="22" t="s">
        <v>33</v>
      </c>
      <c r="H54" s="22" t="s">
        <v>23</v>
      </c>
      <c r="I54" s="22" t="s">
        <v>34</v>
      </c>
      <c r="J54" s="31" t="s">
        <v>228</v>
      </c>
      <c r="K54" s="4" t="s">
        <v>27</v>
      </c>
      <c r="L54" s="55">
        <v>64749.135000000002</v>
      </c>
      <c r="M54" s="55">
        <v>64425.116000000002</v>
      </c>
      <c r="N54" s="55">
        <v>64425.116000000002</v>
      </c>
      <c r="O54" s="56">
        <v>69749.075330000007</v>
      </c>
    </row>
    <row r="55" spans="1:16" ht="138" customHeight="1" x14ac:dyDescent="0.25">
      <c r="A55" s="31" t="s">
        <v>226</v>
      </c>
      <c r="B55" s="63">
        <v>902</v>
      </c>
      <c r="C55" s="22" t="s">
        <v>30</v>
      </c>
      <c r="D55" s="22" t="s">
        <v>31</v>
      </c>
      <c r="E55" s="22" t="s">
        <v>33</v>
      </c>
      <c r="F55" s="22" t="s">
        <v>38</v>
      </c>
      <c r="G55" s="22" t="s">
        <v>39</v>
      </c>
      <c r="H55" s="22" t="s">
        <v>23</v>
      </c>
      <c r="I55" s="22" t="s">
        <v>34</v>
      </c>
      <c r="J55" s="31" t="s">
        <v>229</v>
      </c>
      <c r="K55" s="4" t="s">
        <v>27</v>
      </c>
      <c r="L55" s="55">
        <v>0</v>
      </c>
      <c r="M55" s="55">
        <v>0</v>
      </c>
      <c r="N55" s="55">
        <v>0</v>
      </c>
      <c r="O55" s="56">
        <v>-209.94367</v>
      </c>
    </row>
    <row r="56" spans="1:16" ht="150" customHeight="1" x14ac:dyDescent="0.25">
      <c r="A56" s="31" t="s">
        <v>226</v>
      </c>
      <c r="B56" s="63">
        <v>992</v>
      </c>
      <c r="C56" s="22" t="s">
        <v>30</v>
      </c>
      <c r="D56" s="22" t="s">
        <v>31</v>
      </c>
      <c r="E56" s="22" t="s">
        <v>33</v>
      </c>
      <c r="F56" s="22" t="s">
        <v>38</v>
      </c>
      <c r="G56" s="22" t="s">
        <v>43</v>
      </c>
      <c r="H56" s="22" t="s">
        <v>23</v>
      </c>
      <c r="I56" s="22" t="s">
        <v>34</v>
      </c>
      <c r="J56" s="31" t="s">
        <v>230</v>
      </c>
      <c r="K56" s="4" t="s">
        <v>111</v>
      </c>
      <c r="L56" s="55">
        <v>35561.864999999998</v>
      </c>
      <c r="M56" s="55">
        <v>23790.883999999998</v>
      </c>
      <c r="N56" s="55">
        <v>24466.238000000001</v>
      </c>
      <c r="O56" s="56">
        <v>23043.80817</v>
      </c>
    </row>
    <row r="57" spans="1:16" ht="114.75" customHeight="1" x14ac:dyDescent="0.25">
      <c r="A57" s="31" t="s">
        <v>231</v>
      </c>
      <c r="B57" s="63"/>
      <c r="C57" s="22" t="s">
        <v>30</v>
      </c>
      <c r="D57" s="22" t="s">
        <v>31</v>
      </c>
      <c r="E57" s="22" t="s">
        <v>33</v>
      </c>
      <c r="F57" s="22" t="s">
        <v>89</v>
      </c>
      <c r="G57" s="22" t="s">
        <v>201</v>
      </c>
      <c r="H57" s="22" t="s">
        <v>23</v>
      </c>
      <c r="I57" s="22" t="s">
        <v>34</v>
      </c>
      <c r="J57" s="31" t="s">
        <v>231</v>
      </c>
      <c r="K57" s="9"/>
      <c r="L57" s="55">
        <f>L58</f>
        <v>3066.7</v>
      </c>
      <c r="M57" s="55">
        <f t="shared" ref="M57:O57" si="22">M58</f>
        <v>3066.7</v>
      </c>
      <c r="N57" s="55">
        <f t="shared" si="22"/>
        <v>2391.346</v>
      </c>
      <c r="O57" s="55">
        <f t="shared" si="22"/>
        <v>1623.78205</v>
      </c>
    </row>
    <row r="58" spans="1:16" ht="105" customHeight="1" x14ac:dyDescent="0.25">
      <c r="A58" s="31" t="s">
        <v>231</v>
      </c>
      <c r="B58" s="63">
        <v>902</v>
      </c>
      <c r="C58" s="22" t="s">
        <v>30</v>
      </c>
      <c r="D58" s="22" t="s">
        <v>31</v>
      </c>
      <c r="E58" s="22" t="s">
        <v>33</v>
      </c>
      <c r="F58" s="22" t="s">
        <v>40</v>
      </c>
      <c r="G58" s="22" t="s">
        <v>33</v>
      </c>
      <c r="H58" s="22" t="s">
        <v>23</v>
      </c>
      <c r="I58" s="22" t="s">
        <v>34</v>
      </c>
      <c r="J58" s="31" t="s">
        <v>232</v>
      </c>
      <c r="K58" s="4" t="s">
        <v>27</v>
      </c>
      <c r="L58" s="55">
        <v>3066.7</v>
      </c>
      <c r="M58" s="55">
        <v>3066.7</v>
      </c>
      <c r="N58" s="55">
        <v>2391.346</v>
      </c>
      <c r="O58" s="56">
        <v>1623.78205</v>
      </c>
    </row>
    <row r="59" spans="1:16" ht="219.75" customHeight="1" x14ac:dyDescent="0.25">
      <c r="A59" s="31" t="s">
        <v>233</v>
      </c>
      <c r="B59" s="63"/>
      <c r="C59" s="22" t="s">
        <v>30</v>
      </c>
      <c r="D59" s="22" t="s">
        <v>31</v>
      </c>
      <c r="E59" s="22" t="s">
        <v>33</v>
      </c>
      <c r="F59" s="22" t="s">
        <v>70</v>
      </c>
      <c r="G59" s="22" t="s">
        <v>201</v>
      </c>
      <c r="H59" s="22" t="s">
        <v>23</v>
      </c>
      <c r="I59" s="22" t="s">
        <v>34</v>
      </c>
      <c r="J59" s="31" t="s">
        <v>233</v>
      </c>
      <c r="K59" s="9"/>
      <c r="L59" s="55">
        <f>L60</f>
        <v>4058</v>
      </c>
      <c r="M59" s="55">
        <f t="shared" ref="M59:O59" si="23">M60</f>
        <v>4803.3999999999996</v>
      </c>
      <c r="N59" s="55">
        <f t="shared" si="23"/>
        <v>4803.3999999999996</v>
      </c>
      <c r="O59" s="55">
        <f t="shared" si="23"/>
        <v>4941.09951</v>
      </c>
      <c r="P59" s="13"/>
    </row>
    <row r="60" spans="1:16" ht="130.5" customHeight="1" x14ac:dyDescent="0.25">
      <c r="A60" s="31" t="s">
        <v>233</v>
      </c>
      <c r="B60" s="63">
        <v>902</v>
      </c>
      <c r="C60" s="22" t="s">
        <v>30</v>
      </c>
      <c r="D60" s="22" t="s">
        <v>31</v>
      </c>
      <c r="E60" s="22" t="s">
        <v>33</v>
      </c>
      <c r="F60" s="22" t="s">
        <v>41</v>
      </c>
      <c r="G60" s="22" t="s">
        <v>33</v>
      </c>
      <c r="H60" s="22" t="s">
        <v>23</v>
      </c>
      <c r="I60" s="22" t="s">
        <v>34</v>
      </c>
      <c r="J60" s="31" t="s">
        <v>234</v>
      </c>
      <c r="K60" s="4" t="s">
        <v>27</v>
      </c>
      <c r="L60" s="55">
        <v>4058</v>
      </c>
      <c r="M60" s="55">
        <v>4803.3999999999996</v>
      </c>
      <c r="N60" s="55">
        <v>4803.3999999999996</v>
      </c>
      <c r="O60" s="56">
        <v>4941.09951</v>
      </c>
    </row>
    <row r="61" spans="1:16" ht="87.75" customHeight="1" x14ac:dyDescent="0.25">
      <c r="A61" s="32" t="s">
        <v>235</v>
      </c>
      <c r="B61" s="64"/>
      <c r="C61" s="33" t="s">
        <v>30</v>
      </c>
      <c r="D61" s="33" t="s">
        <v>31</v>
      </c>
      <c r="E61" s="33" t="s">
        <v>33</v>
      </c>
      <c r="F61" s="33" t="s">
        <v>236</v>
      </c>
      <c r="G61" s="33" t="s">
        <v>201</v>
      </c>
      <c r="H61" s="33" t="s">
        <v>23</v>
      </c>
      <c r="I61" s="33" t="s">
        <v>34</v>
      </c>
      <c r="J61" s="24" t="s">
        <v>235</v>
      </c>
      <c r="K61" s="9"/>
      <c r="L61" s="55">
        <f>L63</f>
        <v>0</v>
      </c>
      <c r="M61" s="55">
        <f t="shared" ref="M61:O61" si="24">M63</f>
        <v>146.399</v>
      </c>
      <c r="N61" s="55">
        <f t="shared" si="24"/>
        <v>146.399</v>
      </c>
      <c r="O61" s="55">
        <f t="shared" si="24"/>
        <v>146.43917999999999</v>
      </c>
    </row>
    <row r="62" spans="1:16" ht="79.5" customHeight="1" x14ac:dyDescent="0.25">
      <c r="A62" s="32" t="s">
        <v>235</v>
      </c>
      <c r="B62" s="63"/>
      <c r="C62" s="33" t="s">
        <v>30</v>
      </c>
      <c r="D62" s="33" t="s">
        <v>31</v>
      </c>
      <c r="E62" s="33" t="s">
        <v>33</v>
      </c>
      <c r="F62" s="33" t="s">
        <v>237</v>
      </c>
      <c r="G62" s="33" t="s">
        <v>201</v>
      </c>
      <c r="H62" s="33" t="s">
        <v>23</v>
      </c>
      <c r="I62" s="33" t="s">
        <v>34</v>
      </c>
      <c r="J62" s="31" t="s">
        <v>238</v>
      </c>
      <c r="K62" s="9"/>
      <c r="L62" s="55">
        <f>L63</f>
        <v>0</v>
      </c>
      <c r="M62" s="55">
        <f t="shared" ref="M62:O62" si="25">M63</f>
        <v>146.399</v>
      </c>
      <c r="N62" s="55">
        <f t="shared" si="25"/>
        <v>146.399</v>
      </c>
      <c r="O62" s="55">
        <f t="shared" si="25"/>
        <v>146.43917999999999</v>
      </c>
    </row>
    <row r="63" spans="1:16" ht="143.25" customHeight="1" x14ac:dyDescent="0.25">
      <c r="A63" s="32" t="s">
        <v>235</v>
      </c>
      <c r="B63" s="63">
        <v>902</v>
      </c>
      <c r="C63" s="33" t="s">
        <v>30</v>
      </c>
      <c r="D63" s="33" t="s">
        <v>31</v>
      </c>
      <c r="E63" s="33" t="s">
        <v>33</v>
      </c>
      <c r="F63" s="33" t="s">
        <v>42</v>
      </c>
      <c r="G63" s="33" t="s">
        <v>33</v>
      </c>
      <c r="H63" s="33" t="s">
        <v>23</v>
      </c>
      <c r="I63" s="33" t="s">
        <v>34</v>
      </c>
      <c r="J63" s="31" t="s">
        <v>239</v>
      </c>
      <c r="K63" s="4" t="s">
        <v>27</v>
      </c>
      <c r="L63" s="55">
        <v>0</v>
      </c>
      <c r="M63" s="55">
        <v>146.399</v>
      </c>
      <c r="N63" s="55">
        <v>146.399</v>
      </c>
      <c r="O63" s="56">
        <v>146.43917999999999</v>
      </c>
    </row>
    <row r="64" spans="1:16" ht="58.5" customHeight="1" x14ac:dyDescent="0.25">
      <c r="A64" s="25" t="str">
        <f t="shared" ref="A64:A77" si="26">IF(D64="00",J64,IF(E64="00",J64,IF(F64="000",IF(G64="00",J64,J64),A63)))</f>
        <v>Платежи от государственных и муниципальных унитарных предприятий</v>
      </c>
      <c r="B64" s="65"/>
      <c r="C64" s="22" t="s">
        <v>30</v>
      </c>
      <c r="D64" s="22" t="s">
        <v>31</v>
      </c>
      <c r="E64" s="22" t="s">
        <v>25</v>
      </c>
      <c r="F64" s="22" t="s">
        <v>69</v>
      </c>
      <c r="G64" s="22" t="s">
        <v>201</v>
      </c>
      <c r="H64" s="22" t="s">
        <v>23</v>
      </c>
      <c r="I64" s="22" t="s">
        <v>34</v>
      </c>
      <c r="J64" s="24" t="s">
        <v>240</v>
      </c>
      <c r="K64" s="9"/>
      <c r="L64" s="55">
        <f>L65</f>
        <v>1405</v>
      </c>
      <c r="M64" s="55">
        <f t="shared" ref="M64:O64" si="27">M65</f>
        <v>4884.5</v>
      </c>
      <c r="N64" s="55">
        <f t="shared" si="27"/>
        <v>4884.5</v>
      </c>
      <c r="O64" s="55">
        <f t="shared" si="27"/>
        <v>4943.4258799999998</v>
      </c>
    </row>
    <row r="65" spans="1:15" ht="78.75" customHeight="1" x14ac:dyDescent="0.25">
      <c r="A65" s="25" t="str">
        <f t="shared" si="26"/>
        <v>Платежи от государственных и муниципальных унитарных предприятий</v>
      </c>
      <c r="B65" s="63"/>
      <c r="C65" s="22" t="s">
        <v>30</v>
      </c>
      <c r="D65" s="22" t="s">
        <v>31</v>
      </c>
      <c r="E65" s="22" t="s">
        <v>25</v>
      </c>
      <c r="F65" s="22" t="s">
        <v>88</v>
      </c>
      <c r="G65" s="22" t="s">
        <v>201</v>
      </c>
      <c r="H65" s="22" t="s">
        <v>23</v>
      </c>
      <c r="I65" s="22" t="s">
        <v>34</v>
      </c>
      <c r="J65" s="31" t="s">
        <v>241</v>
      </c>
      <c r="K65" s="9"/>
      <c r="L65" s="55">
        <f>L66</f>
        <v>1405</v>
      </c>
      <c r="M65" s="55">
        <f t="shared" ref="M65:O65" si="28">M66</f>
        <v>4884.5</v>
      </c>
      <c r="N65" s="55">
        <f t="shared" si="28"/>
        <v>4884.5</v>
      </c>
      <c r="O65" s="55">
        <f t="shared" si="28"/>
        <v>4943.4258799999998</v>
      </c>
    </row>
    <row r="66" spans="1:15" ht="84.75" customHeight="1" x14ac:dyDescent="0.25">
      <c r="A66" s="25" t="str">
        <f t="shared" si="26"/>
        <v>Платежи от государственных и муниципальных унитарных предприятий</v>
      </c>
      <c r="B66" s="63">
        <v>902</v>
      </c>
      <c r="C66" s="22" t="s">
        <v>30</v>
      </c>
      <c r="D66" s="22" t="s">
        <v>31</v>
      </c>
      <c r="E66" s="22" t="s">
        <v>25</v>
      </c>
      <c r="F66" s="22" t="s">
        <v>44</v>
      </c>
      <c r="G66" s="22" t="s">
        <v>33</v>
      </c>
      <c r="H66" s="22" t="s">
        <v>23</v>
      </c>
      <c r="I66" s="22" t="s">
        <v>34</v>
      </c>
      <c r="J66" s="31" t="s">
        <v>45</v>
      </c>
      <c r="K66" s="4" t="s">
        <v>27</v>
      </c>
      <c r="L66" s="55">
        <v>1405</v>
      </c>
      <c r="M66" s="55">
        <v>4884.5</v>
      </c>
      <c r="N66" s="55">
        <v>4884.5</v>
      </c>
      <c r="O66" s="56">
        <v>4943.4258799999998</v>
      </c>
    </row>
    <row r="67" spans="1:15" ht="126.75" customHeight="1" x14ac:dyDescent="0.25">
      <c r="A67" s="32" t="str">
        <f t="shared" si="26"/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B67" s="64"/>
      <c r="C67" s="33" t="s">
        <v>30</v>
      </c>
      <c r="D67" s="33" t="s">
        <v>31</v>
      </c>
      <c r="E67" s="33" t="s">
        <v>46</v>
      </c>
      <c r="F67" s="33" t="s">
        <v>69</v>
      </c>
      <c r="G67" s="33" t="s">
        <v>201</v>
      </c>
      <c r="H67" s="33" t="s">
        <v>23</v>
      </c>
      <c r="I67" s="33" t="s">
        <v>34</v>
      </c>
      <c r="J67" s="24" t="s">
        <v>242</v>
      </c>
      <c r="K67" s="9"/>
      <c r="L67" s="55">
        <f>L68</f>
        <v>500</v>
      </c>
      <c r="M67" s="55">
        <f t="shared" ref="M67:O67" si="29">M68</f>
        <v>768.1</v>
      </c>
      <c r="N67" s="55">
        <f t="shared" si="29"/>
        <v>768.1</v>
      </c>
      <c r="O67" s="55">
        <f t="shared" si="29"/>
        <v>853.05155999999999</v>
      </c>
    </row>
    <row r="68" spans="1:15" ht="137.25" customHeight="1" x14ac:dyDescent="0.25">
      <c r="A68" s="32" t="str">
        <f t="shared" si="26"/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B68" s="64"/>
      <c r="C68" s="33" t="s">
        <v>30</v>
      </c>
      <c r="D68" s="33" t="s">
        <v>31</v>
      </c>
      <c r="E68" s="33" t="s">
        <v>46</v>
      </c>
      <c r="F68" s="33" t="s">
        <v>73</v>
      </c>
      <c r="G68" s="33" t="s">
        <v>201</v>
      </c>
      <c r="H68" s="33" t="s">
        <v>23</v>
      </c>
      <c r="I68" s="33" t="s">
        <v>34</v>
      </c>
      <c r="J68" s="24" t="s">
        <v>243</v>
      </c>
      <c r="K68" s="9"/>
      <c r="L68" s="55">
        <f>L69</f>
        <v>500</v>
      </c>
      <c r="M68" s="55">
        <f t="shared" ref="M68:O68" si="30">M69</f>
        <v>768.1</v>
      </c>
      <c r="N68" s="55">
        <f t="shared" si="30"/>
        <v>768.1</v>
      </c>
      <c r="O68" s="55">
        <f t="shared" si="30"/>
        <v>853.05155999999999</v>
      </c>
    </row>
    <row r="69" spans="1:15" ht="173.25" customHeight="1" x14ac:dyDescent="0.25">
      <c r="A69" s="32" t="str">
        <f t="shared" si="26"/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B69" s="63">
        <v>902</v>
      </c>
      <c r="C69" s="33" t="s">
        <v>30</v>
      </c>
      <c r="D69" s="33" t="s">
        <v>31</v>
      </c>
      <c r="E69" s="33" t="s">
        <v>46</v>
      </c>
      <c r="F69" s="33" t="s">
        <v>47</v>
      </c>
      <c r="G69" s="33" t="s">
        <v>33</v>
      </c>
      <c r="H69" s="33" t="s">
        <v>23</v>
      </c>
      <c r="I69" s="33" t="s">
        <v>34</v>
      </c>
      <c r="J69" s="31" t="s">
        <v>48</v>
      </c>
      <c r="K69" s="4" t="s">
        <v>27</v>
      </c>
      <c r="L69" s="55">
        <v>500</v>
      </c>
      <c r="M69" s="55">
        <v>768.1</v>
      </c>
      <c r="N69" s="55">
        <v>768.1</v>
      </c>
      <c r="O69" s="56">
        <v>853.05155999999999</v>
      </c>
    </row>
    <row r="70" spans="1:15" ht="45" customHeight="1" x14ac:dyDescent="0.25">
      <c r="A70" s="32" t="str">
        <f t="shared" si="26"/>
        <v>ПЛАТЕЖИ ПРИ ПОЛЬЗОВАНИИ ПРИРОДНЫМИ РЕСУРСАМИ</v>
      </c>
      <c r="B70" s="64"/>
      <c r="C70" s="33" t="s">
        <v>30</v>
      </c>
      <c r="D70" s="33" t="s">
        <v>244</v>
      </c>
      <c r="E70" s="33" t="s">
        <v>201</v>
      </c>
      <c r="F70" s="33" t="s">
        <v>69</v>
      </c>
      <c r="G70" s="33" t="s">
        <v>201</v>
      </c>
      <c r="H70" s="33" t="s">
        <v>23</v>
      </c>
      <c r="I70" s="33" t="s">
        <v>69</v>
      </c>
      <c r="J70" s="24" t="s">
        <v>245</v>
      </c>
      <c r="K70" s="32"/>
      <c r="L70" s="55">
        <f>L71</f>
        <v>6140.7999999999993</v>
      </c>
      <c r="M70" s="55">
        <f t="shared" ref="M70:O70" si="31">M71</f>
        <v>16248</v>
      </c>
      <c r="N70" s="55">
        <f t="shared" si="31"/>
        <v>16248</v>
      </c>
      <c r="O70" s="55">
        <f t="shared" si="31"/>
        <v>16253.475769999999</v>
      </c>
    </row>
    <row r="71" spans="1:15" ht="45" customHeight="1" x14ac:dyDescent="0.25">
      <c r="A71" s="32" t="str">
        <f t="shared" si="26"/>
        <v>Плата за негативное воздействие на окружающую среду</v>
      </c>
      <c r="B71" s="64"/>
      <c r="C71" s="33" t="s">
        <v>30</v>
      </c>
      <c r="D71" s="33" t="s">
        <v>244</v>
      </c>
      <c r="E71" s="33" t="s">
        <v>24</v>
      </c>
      <c r="F71" s="33" t="s">
        <v>69</v>
      </c>
      <c r="G71" s="33" t="s">
        <v>24</v>
      </c>
      <c r="H71" s="33" t="s">
        <v>23</v>
      </c>
      <c r="I71" s="33" t="s">
        <v>34</v>
      </c>
      <c r="J71" s="24" t="s">
        <v>246</v>
      </c>
      <c r="K71" s="32"/>
      <c r="L71" s="55">
        <f>SUBTOTAL(9,L72:L79)-L75</f>
        <v>6140.7999999999993</v>
      </c>
      <c r="M71" s="55">
        <f t="shared" ref="M71:O71" si="32">SUBTOTAL(9,M72:M79)-M75</f>
        <v>16248</v>
      </c>
      <c r="N71" s="55">
        <f t="shared" si="32"/>
        <v>16248</v>
      </c>
      <c r="O71" s="55">
        <f t="shared" si="32"/>
        <v>16253.475769999999</v>
      </c>
    </row>
    <row r="72" spans="1:15" ht="111" customHeight="1" x14ac:dyDescent="0.25">
      <c r="A72" s="32" t="str">
        <f t="shared" si="26"/>
        <v>Плата за негативное воздействие на окружающую среду</v>
      </c>
      <c r="B72" s="64" t="s">
        <v>112</v>
      </c>
      <c r="C72" s="33" t="s">
        <v>30</v>
      </c>
      <c r="D72" s="33" t="s">
        <v>244</v>
      </c>
      <c r="E72" s="33" t="s">
        <v>24</v>
      </c>
      <c r="F72" s="33" t="s">
        <v>88</v>
      </c>
      <c r="G72" s="33" t="s">
        <v>24</v>
      </c>
      <c r="H72" s="33" t="s">
        <v>23</v>
      </c>
      <c r="I72" s="33" t="s">
        <v>34</v>
      </c>
      <c r="J72" s="24" t="s">
        <v>113</v>
      </c>
      <c r="K72" s="32" t="s">
        <v>247</v>
      </c>
      <c r="L72" s="55">
        <v>5</v>
      </c>
      <c r="M72" s="55">
        <v>659.73500000000001</v>
      </c>
      <c r="N72" s="55">
        <v>659.73500000000001</v>
      </c>
      <c r="O72" s="56">
        <v>833.28092000000004</v>
      </c>
    </row>
    <row r="73" spans="1:15" ht="106.5" customHeight="1" x14ac:dyDescent="0.25">
      <c r="A73" s="32" t="str">
        <f t="shared" si="26"/>
        <v>Плата за негативное воздействие на окружающую среду</v>
      </c>
      <c r="B73" s="64" t="s">
        <v>112</v>
      </c>
      <c r="C73" s="33" t="s">
        <v>30</v>
      </c>
      <c r="D73" s="33" t="s">
        <v>244</v>
      </c>
      <c r="E73" s="33" t="s">
        <v>24</v>
      </c>
      <c r="F73" s="33" t="s">
        <v>89</v>
      </c>
      <c r="G73" s="33" t="s">
        <v>24</v>
      </c>
      <c r="H73" s="33" t="s">
        <v>23</v>
      </c>
      <c r="I73" s="33" t="s">
        <v>34</v>
      </c>
      <c r="J73" s="11" t="s">
        <v>253</v>
      </c>
      <c r="K73" s="32" t="s">
        <v>247</v>
      </c>
      <c r="L73" s="55">
        <v>5</v>
      </c>
      <c r="M73" s="55">
        <v>0</v>
      </c>
      <c r="N73" s="55">
        <v>0</v>
      </c>
      <c r="O73" s="57">
        <v>0</v>
      </c>
    </row>
    <row r="74" spans="1:15" ht="116.25" customHeight="1" x14ac:dyDescent="0.25">
      <c r="A74" s="32" t="str">
        <f>IF(D74="00",J74,IF(E74="00",J74,IF(F74="000",IF(G74="00",J74,J74),A72)))</f>
        <v>Плата за негативное воздействие на окружающую среду</v>
      </c>
      <c r="B74" s="64" t="s">
        <v>112</v>
      </c>
      <c r="C74" s="33" t="s">
        <v>30</v>
      </c>
      <c r="D74" s="33" t="s">
        <v>244</v>
      </c>
      <c r="E74" s="33" t="s">
        <v>24</v>
      </c>
      <c r="F74" s="33" t="s">
        <v>70</v>
      </c>
      <c r="G74" s="33" t="s">
        <v>24</v>
      </c>
      <c r="H74" s="33" t="s">
        <v>23</v>
      </c>
      <c r="I74" s="33" t="s">
        <v>34</v>
      </c>
      <c r="J74" s="24" t="s">
        <v>248</v>
      </c>
      <c r="K74" s="32" t="s">
        <v>247</v>
      </c>
      <c r="L74" s="55">
        <v>5</v>
      </c>
      <c r="M74" s="55">
        <v>203.33699999999999</v>
      </c>
      <c r="N74" s="55">
        <v>203.33699999999999</v>
      </c>
      <c r="O74" s="56">
        <v>254.84431000000001</v>
      </c>
    </row>
    <row r="75" spans="1:15" ht="90.75" customHeight="1" x14ac:dyDescent="0.25">
      <c r="A75" s="32" t="str">
        <f>IF(D75="00",J75,IF(E75="00",J75,IF(F75="000",IF(G75="00",J75,J75),A74)))</f>
        <v>Плата за негативное воздействие на окружающую среду</v>
      </c>
      <c r="B75" s="64"/>
      <c r="C75" s="33" t="s">
        <v>30</v>
      </c>
      <c r="D75" s="33" t="s">
        <v>244</v>
      </c>
      <c r="E75" s="33" t="s">
        <v>24</v>
      </c>
      <c r="F75" s="33" t="s">
        <v>73</v>
      </c>
      <c r="G75" s="33" t="s">
        <v>24</v>
      </c>
      <c r="H75" s="33" t="s">
        <v>23</v>
      </c>
      <c r="I75" s="33" t="s">
        <v>34</v>
      </c>
      <c r="J75" s="24" t="s">
        <v>249</v>
      </c>
      <c r="K75" s="32"/>
      <c r="L75" s="55">
        <v>6115.5</v>
      </c>
      <c r="M75" s="55">
        <v>15236.407999999999</v>
      </c>
      <c r="N75" s="55">
        <v>15236.407999999999</v>
      </c>
      <c r="O75" s="56">
        <v>14861.11197</v>
      </c>
    </row>
    <row r="76" spans="1:15" ht="101.25" customHeight="1" x14ac:dyDescent="0.25">
      <c r="A76" s="32" t="str">
        <f t="shared" si="26"/>
        <v>Плата за негативное воздействие на окружающую среду</v>
      </c>
      <c r="B76" s="64" t="s">
        <v>112</v>
      </c>
      <c r="C76" s="33" t="s">
        <v>30</v>
      </c>
      <c r="D76" s="33" t="s">
        <v>244</v>
      </c>
      <c r="E76" s="33" t="s">
        <v>24</v>
      </c>
      <c r="F76" s="33" t="s">
        <v>196</v>
      </c>
      <c r="G76" s="33" t="s">
        <v>24</v>
      </c>
      <c r="H76" s="33" t="s">
        <v>23</v>
      </c>
      <c r="I76" s="33" t="s">
        <v>34</v>
      </c>
      <c r="J76" s="24" t="s">
        <v>250</v>
      </c>
      <c r="K76" s="32" t="s">
        <v>247</v>
      </c>
      <c r="L76" s="55">
        <v>5</v>
      </c>
      <c r="M76" s="55">
        <v>447.226</v>
      </c>
      <c r="N76" s="55">
        <v>447.226</v>
      </c>
      <c r="O76" s="56">
        <v>1919.2313300000001</v>
      </c>
    </row>
    <row r="77" spans="1:15" ht="105" customHeight="1" x14ac:dyDescent="0.25">
      <c r="A77" s="32" t="str">
        <f t="shared" si="26"/>
        <v>Плата за негативное воздействие на окружающую среду</v>
      </c>
      <c r="B77" s="64" t="s">
        <v>112</v>
      </c>
      <c r="C77" s="33" t="s">
        <v>30</v>
      </c>
      <c r="D77" s="33" t="s">
        <v>244</v>
      </c>
      <c r="E77" s="33" t="s">
        <v>24</v>
      </c>
      <c r="F77" s="33" t="s">
        <v>197</v>
      </c>
      <c r="G77" s="33" t="s">
        <v>24</v>
      </c>
      <c r="H77" s="33" t="s">
        <v>23</v>
      </c>
      <c r="I77" s="33" t="s">
        <v>34</v>
      </c>
      <c r="J77" s="24" t="s">
        <v>251</v>
      </c>
      <c r="K77" s="32" t="s">
        <v>247</v>
      </c>
      <c r="L77" s="55">
        <v>6110.8</v>
      </c>
      <c r="M77" s="55">
        <v>14789.182000000001</v>
      </c>
      <c r="N77" s="55">
        <v>14789.182000000001</v>
      </c>
      <c r="O77" s="56">
        <v>12941.880639999999</v>
      </c>
    </row>
    <row r="78" spans="1:15" ht="77.25" customHeight="1" x14ac:dyDescent="0.25">
      <c r="A78" s="32" t="str">
        <f>IF(D78="00",J78,IF(E78="00",J78,IF(F78="000",IF(G78="00",J78,J78),A76)))</f>
        <v>Плата за негативное воздействие на окружающую среду</v>
      </c>
      <c r="B78" s="64" t="s">
        <v>112</v>
      </c>
      <c r="C78" s="33" t="s">
        <v>30</v>
      </c>
      <c r="D78" s="33" t="s">
        <v>244</v>
      </c>
      <c r="E78" s="33" t="s">
        <v>24</v>
      </c>
      <c r="F78" s="33" t="s">
        <v>32</v>
      </c>
      <c r="G78" s="33" t="s">
        <v>24</v>
      </c>
      <c r="H78" s="33" t="s">
        <v>23</v>
      </c>
      <c r="I78" s="33" t="s">
        <v>34</v>
      </c>
      <c r="J78" s="24" t="s">
        <v>254</v>
      </c>
      <c r="K78" s="32" t="s">
        <v>247</v>
      </c>
      <c r="L78" s="55">
        <v>5</v>
      </c>
      <c r="M78" s="55">
        <v>0</v>
      </c>
      <c r="N78" s="55">
        <v>0</v>
      </c>
      <c r="O78" s="57">
        <v>0</v>
      </c>
    </row>
    <row r="79" spans="1:15" ht="115.5" customHeight="1" x14ac:dyDescent="0.25">
      <c r="A79" s="32" t="str">
        <f>IF(D79="00",J79,IF(E79="00",J79,IF(F79="000",IF(G79="00",J79,J79),A77)))</f>
        <v>Плата за негативное воздействие на окружающую среду</v>
      </c>
      <c r="B79" s="64" t="s">
        <v>112</v>
      </c>
      <c r="C79" s="33" t="s">
        <v>30</v>
      </c>
      <c r="D79" s="33" t="s">
        <v>244</v>
      </c>
      <c r="E79" s="33" t="s">
        <v>24</v>
      </c>
      <c r="F79" s="33" t="s">
        <v>198</v>
      </c>
      <c r="G79" s="33" t="s">
        <v>24</v>
      </c>
      <c r="H79" s="33" t="s">
        <v>23</v>
      </c>
      <c r="I79" s="33" t="s">
        <v>34</v>
      </c>
      <c r="J79" s="24" t="s">
        <v>252</v>
      </c>
      <c r="K79" s="32" t="s">
        <v>247</v>
      </c>
      <c r="L79" s="55">
        <v>5</v>
      </c>
      <c r="M79" s="55">
        <v>148.52000000000001</v>
      </c>
      <c r="N79" s="55">
        <v>148.52000000000001</v>
      </c>
      <c r="O79" s="56">
        <v>304.23856999999998</v>
      </c>
    </row>
    <row r="80" spans="1:15" ht="115.5" customHeight="1" x14ac:dyDescent="0.25">
      <c r="A80" s="32" t="str">
        <f t="shared" ref="A80:A96" si="33">IF(D80="00",J80,IF(E80="00",J80,IF(F80="000",IF(G80="00",J80,J80),A79)))</f>
        <v>ДОХОДЫ ОТ ОКАЗАНИЯ ПЛАТНЫХ УСЛУГ И КОМПЕНСАЦИИ ЗАТРАТ ГОСУДАРСТВА</v>
      </c>
      <c r="B80" s="64"/>
      <c r="C80" s="33" t="s">
        <v>30</v>
      </c>
      <c r="D80" s="33" t="s">
        <v>43</v>
      </c>
      <c r="E80" s="33" t="s">
        <v>201</v>
      </c>
      <c r="F80" s="33" t="s">
        <v>69</v>
      </c>
      <c r="G80" s="33" t="s">
        <v>201</v>
      </c>
      <c r="H80" s="33" t="s">
        <v>23</v>
      </c>
      <c r="I80" s="33" t="s">
        <v>69</v>
      </c>
      <c r="J80" s="24" t="s">
        <v>255</v>
      </c>
      <c r="K80" s="9"/>
      <c r="L80" s="55">
        <f>L81+L86</f>
        <v>2018.1</v>
      </c>
      <c r="M80" s="55">
        <f t="shared" ref="M80:O80" si="34">M81+M86</f>
        <v>4466.3842199999999</v>
      </c>
      <c r="N80" s="55">
        <f t="shared" si="34"/>
        <v>4466.3842199999999</v>
      </c>
      <c r="O80" s="55">
        <f t="shared" si="34"/>
        <v>5112.4902899999997</v>
      </c>
    </row>
    <row r="81" spans="1:15" ht="45" customHeight="1" x14ac:dyDescent="0.25">
      <c r="A81" s="32" t="str">
        <f t="shared" si="33"/>
        <v>Доходы от оказания платных услуг (работ)</v>
      </c>
      <c r="B81" s="64"/>
      <c r="C81" s="33" t="s">
        <v>30</v>
      </c>
      <c r="D81" s="33" t="s">
        <v>43</v>
      </c>
      <c r="E81" s="33" t="s">
        <v>24</v>
      </c>
      <c r="F81" s="33" t="s">
        <v>69</v>
      </c>
      <c r="G81" s="33" t="s">
        <v>201</v>
      </c>
      <c r="H81" s="33" t="s">
        <v>23</v>
      </c>
      <c r="I81" s="33" t="s">
        <v>49</v>
      </c>
      <c r="J81" s="24" t="s">
        <v>256</v>
      </c>
      <c r="K81" s="9"/>
      <c r="L81" s="55">
        <f>L82</f>
        <v>2018.1</v>
      </c>
      <c r="M81" s="55">
        <f t="shared" ref="M81:O81" si="35">M82</f>
        <v>2686.8325500000001</v>
      </c>
      <c r="N81" s="55">
        <f t="shared" si="35"/>
        <v>2686.8325500000001</v>
      </c>
      <c r="O81" s="55">
        <f t="shared" si="35"/>
        <v>2849.7130099999999</v>
      </c>
    </row>
    <row r="82" spans="1:15" ht="93.75" customHeight="1" x14ac:dyDescent="0.25">
      <c r="A82" s="32" t="str">
        <f t="shared" si="33"/>
        <v>Доходы от оказания платных услуг (работ)</v>
      </c>
      <c r="B82" s="63"/>
      <c r="C82" s="33" t="s">
        <v>30</v>
      </c>
      <c r="D82" s="33" t="s">
        <v>43</v>
      </c>
      <c r="E82" s="33" t="s">
        <v>24</v>
      </c>
      <c r="F82" s="33" t="s">
        <v>50</v>
      </c>
      <c r="G82" s="33" t="s">
        <v>33</v>
      </c>
      <c r="H82" s="33" t="s">
        <v>23</v>
      </c>
      <c r="I82" s="33" t="s">
        <v>49</v>
      </c>
      <c r="J82" s="31" t="s">
        <v>51</v>
      </c>
      <c r="K82" s="9"/>
      <c r="L82" s="55">
        <f>L83+L84</f>
        <v>2018.1</v>
      </c>
      <c r="M82" s="55">
        <f t="shared" ref="M82:O82" si="36">M83+M84</f>
        <v>2686.8325500000001</v>
      </c>
      <c r="N82" s="55">
        <f t="shared" si="36"/>
        <v>2686.8325500000001</v>
      </c>
      <c r="O82" s="55">
        <f t="shared" si="36"/>
        <v>2849.7130099999999</v>
      </c>
    </row>
    <row r="83" spans="1:15" ht="81" customHeight="1" x14ac:dyDescent="0.25">
      <c r="A83" s="32" t="str">
        <f t="shared" si="33"/>
        <v>Доходы от оказания платных услуг (работ)</v>
      </c>
      <c r="B83" s="63">
        <v>902</v>
      </c>
      <c r="C83" s="33" t="s">
        <v>30</v>
      </c>
      <c r="D83" s="33" t="s">
        <v>43</v>
      </c>
      <c r="E83" s="33" t="s">
        <v>24</v>
      </c>
      <c r="F83" s="33" t="s">
        <v>50</v>
      </c>
      <c r="G83" s="33" t="s">
        <v>33</v>
      </c>
      <c r="H83" s="33" t="s">
        <v>23</v>
      </c>
      <c r="I83" s="33" t="s">
        <v>49</v>
      </c>
      <c r="J83" s="31" t="s">
        <v>51</v>
      </c>
      <c r="K83" s="4" t="s">
        <v>27</v>
      </c>
      <c r="L83" s="55">
        <v>400</v>
      </c>
      <c r="M83" s="55">
        <v>1090.2967900000001</v>
      </c>
      <c r="N83" s="55">
        <v>1090.2967900000001</v>
      </c>
      <c r="O83" s="56">
        <v>1171.23928</v>
      </c>
    </row>
    <row r="84" spans="1:15" ht="147" customHeight="1" x14ac:dyDescent="0.25">
      <c r="A84" s="32" t="str">
        <f t="shared" si="33"/>
        <v>Доходы от оказания платных услуг (работ)</v>
      </c>
      <c r="B84" s="63">
        <v>924</v>
      </c>
      <c r="C84" s="33" t="s">
        <v>30</v>
      </c>
      <c r="D84" s="33" t="s">
        <v>43</v>
      </c>
      <c r="E84" s="33" t="s">
        <v>24</v>
      </c>
      <c r="F84" s="33" t="s">
        <v>50</v>
      </c>
      <c r="G84" s="33" t="s">
        <v>33</v>
      </c>
      <c r="H84" s="33" t="s">
        <v>23</v>
      </c>
      <c r="I84" s="33" t="s">
        <v>49</v>
      </c>
      <c r="J84" s="31" t="s">
        <v>51</v>
      </c>
      <c r="K84" s="14" t="s">
        <v>97</v>
      </c>
      <c r="L84" s="55">
        <v>1618.1</v>
      </c>
      <c r="M84" s="55">
        <v>1596.53576</v>
      </c>
      <c r="N84" s="55">
        <v>1596.53576</v>
      </c>
      <c r="O84" s="56">
        <v>1678.4737299999999</v>
      </c>
    </row>
    <row r="85" spans="1:15" ht="45" customHeight="1" x14ac:dyDescent="0.25">
      <c r="A85" s="32" t="str">
        <f t="shared" si="33"/>
        <v>Доходы от компенсации затрат государства</v>
      </c>
      <c r="B85" s="64"/>
      <c r="C85" s="33" t="s">
        <v>30</v>
      </c>
      <c r="D85" s="33" t="s">
        <v>43</v>
      </c>
      <c r="E85" s="33" t="s">
        <v>35</v>
      </c>
      <c r="F85" s="33" t="s">
        <v>69</v>
      </c>
      <c r="G85" s="33" t="s">
        <v>201</v>
      </c>
      <c r="H85" s="33" t="s">
        <v>23</v>
      </c>
      <c r="I85" s="33" t="s">
        <v>49</v>
      </c>
      <c r="J85" s="24" t="s">
        <v>257</v>
      </c>
      <c r="K85" s="9"/>
      <c r="L85" s="55">
        <f>L86</f>
        <v>0</v>
      </c>
      <c r="M85" s="55">
        <f t="shared" ref="M85:O85" si="37">M86</f>
        <v>1779.5516700000001</v>
      </c>
      <c r="N85" s="55">
        <f t="shared" si="37"/>
        <v>1779.5516700000001</v>
      </c>
      <c r="O85" s="55">
        <f t="shared" si="37"/>
        <v>2262.7772799999998</v>
      </c>
    </row>
    <row r="86" spans="1:15" ht="45" customHeight="1" x14ac:dyDescent="0.25">
      <c r="A86" s="32" t="str">
        <f t="shared" si="33"/>
        <v>Доходы от компенсации затрат государства</v>
      </c>
      <c r="B86" s="63"/>
      <c r="C86" s="33" t="s">
        <v>30</v>
      </c>
      <c r="D86" s="33" t="s">
        <v>43</v>
      </c>
      <c r="E86" s="33" t="s">
        <v>35</v>
      </c>
      <c r="F86" s="33" t="s">
        <v>258</v>
      </c>
      <c r="G86" s="33" t="s">
        <v>201</v>
      </c>
      <c r="H86" s="33" t="s">
        <v>23</v>
      </c>
      <c r="I86" s="33" t="s">
        <v>49</v>
      </c>
      <c r="J86" s="31" t="s">
        <v>259</v>
      </c>
      <c r="K86" s="9"/>
      <c r="L86" s="55">
        <f>L87</f>
        <v>0</v>
      </c>
      <c r="M86" s="55">
        <f t="shared" ref="M86:O86" si="38">M87</f>
        <v>1779.5516700000001</v>
      </c>
      <c r="N86" s="55">
        <f t="shared" si="38"/>
        <v>1779.5516700000001</v>
      </c>
      <c r="O86" s="55">
        <f t="shared" si="38"/>
        <v>2262.7772799999998</v>
      </c>
    </row>
    <row r="87" spans="1:15" ht="45" customHeight="1" x14ac:dyDescent="0.25">
      <c r="A87" s="32" t="str">
        <f t="shared" si="33"/>
        <v>Доходы от компенсации затрат государства</v>
      </c>
      <c r="B87" s="63"/>
      <c r="C87" s="33" t="s">
        <v>30</v>
      </c>
      <c r="D87" s="33" t="s">
        <v>43</v>
      </c>
      <c r="E87" s="33" t="s">
        <v>35</v>
      </c>
      <c r="F87" s="33" t="s">
        <v>50</v>
      </c>
      <c r="G87" s="33" t="s">
        <v>33</v>
      </c>
      <c r="H87" s="33" t="s">
        <v>23</v>
      </c>
      <c r="I87" s="33" t="s">
        <v>49</v>
      </c>
      <c r="J87" s="31" t="s">
        <v>260</v>
      </c>
      <c r="K87" s="9"/>
      <c r="L87" s="55">
        <f>SUBTOTAL(9,L88:L95)</f>
        <v>0</v>
      </c>
      <c r="M87" s="55">
        <f t="shared" ref="M87:O87" si="39">SUBTOTAL(9,M88:M95)</f>
        <v>1779.5516700000001</v>
      </c>
      <c r="N87" s="55">
        <f t="shared" si="39"/>
        <v>1779.5516700000001</v>
      </c>
      <c r="O87" s="55">
        <f t="shared" si="39"/>
        <v>2262.7772799999998</v>
      </c>
    </row>
    <row r="88" spans="1:15" ht="61.5" customHeight="1" x14ac:dyDescent="0.25">
      <c r="A88" s="32" t="str">
        <f t="shared" si="33"/>
        <v>Доходы от компенсации затрат государства</v>
      </c>
      <c r="B88" s="63">
        <v>902</v>
      </c>
      <c r="C88" s="33" t="s">
        <v>30</v>
      </c>
      <c r="D88" s="33" t="s">
        <v>43</v>
      </c>
      <c r="E88" s="33" t="s">
        <v>35</v>
      </c>
      <c r="F88" s="33" t="s">
        <v>50</v>
      </c>
      <c r="G88" s="33" t="s">
        <v>33</v>
      </c>
      <c r="H88" s="33" t="s">
        <v>23</v>
      </c>
      <c r="I88" s="33" t="s">
        <v>49</v>
      </c>
      <c r="J88" s="31" t="s">
        <v>260</v>
      </c>
      <c r="K88" s="4" t="s">
        <v>27</v>
      </c>
      <c r="L88" s="55">
        <v>0</v>
      </c>
      <c r="M88" s="55">
        <v>834.96091999999999</v>
      </c>
      <c r="N88" s="55">
        <v>834.96091999999999</v>
      </c>
      <c r="O88" s="56">
        <v>1246.78604</v>
      </c>
    </row>
    <row r="89" spans="1:15" ht="69.75" customHeight="1" x14ac:dyDescent="0.25">
      <c r="A89" s="32" t="str">
        <f t="shared" si="33"/>
        <v>Доходы от компенсации затрат государства</v>
      </c>
      <c r="B89" s="63">
        <v>910</v>
      </c>
      <c r="C89" s="33" t="s">
        <v>30</v>
      </c>
      <c r="D89" s="33" t="s">
        <v>43</v>
      </c>
      <c r="E89" s="33" t="s">
        <v>35</v>
      </c>
      <c r="F89" s="33" t="s">
        <v>50</v>
      </c>
      <c r="G89" s="33" t="s">
        <v>33</v>
      </c>
      <c r="H89" s="33" t="s">
        <v>23</v>
      </c>
      <c r="I89" s="33" t="s">
        <v>49</v>
      </c>
      <c r="J89" s="31" t="s">
        <v>260</v>
      </c>
      <c r="K89" s="4" t="s">
        <v>94</v>
      </c>
      <c r="L89" s="55">
        <v>0</v>
      </c>
      <c r="M89" s="55">
        <v>90.229960000000005</v>
      </c>
      <c r="N89" s="55">
        <v>90.229960000000005</v>
      </c>
      <c r="O89" s="55">
        <v>90.229960000000005</v>
      </c>
    </row>
    <row r="90" spans="1:15" ht="144" customHeight="1" x14ac:dyDescent="0.25">
      <c r="A90" s="32" t="str">
        <f t="shared" si="33"/>
        <v>Доходы от компенсации затрат государства</v>
      </c>
      <c r="B90" s="63">
        <v>924</v>
      </c>
      <c r="C90" s="33" t="s">
        <v>30</v>
      </c>
      <c r="D90" s="33" t="s">
        <v>43</v>
      </c>
      <c r="E90" s="33" t="s">
        <v>35</v>
      </c>
      <c r="F90" s="33" t="s">
        <v>50</v>
      </c>
      <c r="G90" s="33" t="s">
        <v>33</v>
      </c>
      <c r="H90" s="33" t="s">
        <v>23</v>
      </c>
      <c r="I90" s="33" t="s">
        <v>49</v>
      </c>
      <c r="J90" s="31" t="s">
        <v>260</v>
      </c>
      <c r="K90" s="14" t="s">
        <v>97</v>
      </c>
      <c r="L90" s="55">
        <v>0</v>
      </c>
      <c r="M90" s="55">
        <v>19.830780000000001</v>
      </c>
      <c r="N90" s="55">
        <v>19.830780000000001</v>
      </c>
      <c r="O90" s="55">
        <v>19.830780000000001</v>
      </c>
    </row>
    <row r="91" spans="1:15" ht="78.75" customHeight="1" x14ac:dyDescent="0.25">
      <c r="A91" s="32" t="str">
        <f t="shared" si="33"/>
        <v>Доходы от компенсации затрат государства</v>
      </c>
      <c r="B91" s="63">
        <v>925</v>
      </c>
      <c r="C91" s="33" t="s">
        <v>30</v>
      </c>
      <c r="D91" s="33" t="s">
        <v>43</v>
      </c>
      <c r="E91" s="33" t="s">
        <v>35</v>
      </c>
      <c r="F91" s="33" t="s">
        <v>50</v>
      </c>
      <c r="G91" s="33" t="s">
        <v>33</v>
      </c>
      <c r="H91" s="33" t="s">
        <v>23</v>
      </c>
      <c r="I91" s="33" t="s">
        <v>49</v>
      </c>
      <c r="J91" s="31" t="s">
        <v>260</v>
      </c>
      <c r="K91" s="4" t="s">
        <v>99</v>
      </c>
      <c r="L91" s="55">
        <v>0</v>
      </c>
      <c r="M91" s="55">
        <v>346.08481999999998</v>
      </c>
      <c r="N91" s="55">
        <v>346.08481999999998</v>
      </c>
      <c r="O91" s="55">
        <v>406.03165999999999</v>
      </c>
    </row>
    <row r="92" spans="1:15" ht="81.75" customHeight="1" x14ac:dyDescent="0.25">
      <c r="A92" s="32" t="str">
        <f t="shared" si="33"/>
        <v>Доходы от компенсации затрат государства</v>
      </c>
      <c r="B92" s="63">
        <v>926</v>
      </c>
      <c r="C92" s="33" t="s">
        <v>30</v>
      </c>
      <c r="D92" s="33" t="s">
        <v>43</v>
      </c>
      <c r="E92" s="33" t="s">
        <v>35</v>
      </c>
      <c r="F92" s="33" t="s">
        <v>50</v>
      </c>
      <c r="G92" s="33" t="s">
        <v>33</v>
      </c>
      <c r="H92" s="33" t="s">
        <v>23</v>
      </c>
      <c r="I92" s="33" t="s">
        <v>49</v>
      </c>
      <c r="J92" s="31" t="s">
        <v>260</v>
      </c>
      <c r="K92" s="15" t="s">
        <v>102</v>
      </c>
      <c r="L92" s="55">
        <v>0</v>
      </c>
      <c r="M92" s="55">
        <v>182.88824</v>
      </c>
      <c r="N92" s="55">
        <v>182.88824</v>
      </c>
      <c r="O92" s="56">
        <v>231.89248000000001</v>
      </c>
    </row>
    <row r="93" spans="1:15" ht="97.5" customHeight="1" x14ac:dyDescent="0.25">
      <c r="A93" s="32" t="str">
        <f t="shared" si="33"/>
        <v>Доходы от компенсации затрат государства</v>
      </c>
      <c r="B93" s="63">
        <v>929</v>
      </c>
      <c r="C93" s="33" t="s">
        <v>30</v>
      </c>
      <c r="D93" s="33" t="s">
        <v>43</v>
      </c>
      <c r="E93" s="33" t="s">
        <v>35</v>
      </c>
      <c r="F93" s="33" t="s">
        <v>50</v>
      </c>
      <c r="G93" s="33" t="s">
        <v>33</v>
      </c>
      <c r="H93" s="33" t="s">
        <v>23</v>
      </c>
      <c r="I93" s="33" t="s">
        <v>49</v>
      </c>
      <c r="J93" s="31" t="s">
        <v>260</v>
      </c>
      <c r="K93" s="14" t="s">
        <v>104</v>
      </c>
      <c r="L93" s="55">
        <v>0</v>
      </c>
      <c r="M93" s="55">
        <v>3.92442</v>
      </c>
      <c r="N93" s="55">
        <v>3.92442</v>
      </c>
      <c r="O93" s="55">
        <v>3.92442</v>
      </c>
    </row>
    <row r="94" spans="1:15" ht="91.5" customHeight="1" x14ac:dyDescent="0.25">
      <c r="A94" s="32" t="str">
        <f t="shared" si="33"/>
        <v>Доходы от компенсации затрат государства</v>
      </c>
      <c r="B94" s="63">
        <v>934</v>
      </c>
      <c r="C94" s="33" t="s">
        <v>30</v>
      </c>
      <c r="D94" s="33" t="s">
        <v>43</v>
      </c>
      <c r="E94" s="33" t="s">
        <v>35</v>
      </c>
      <c r="F94" s="33" t="s">
        <v>50</v>
      </c>
      <c r="G94" s="33" t="s">
        <v>33</v>
      </c>
      <c r="H94" s="33" t="s">
        <v>23</v>
      </c>
      <c r="I94" s="33" t="s">
        <v>49</v>
      </c>
      <c r="J94" s="31" t="s">
        <v>260</v>
      </c>
      <c r="K94" s="4" t="s">
        <v>105</v>
      </c>
      <c r="L94" s="55">
        <v>0</v>
      </c>
      <c r="M94" s="55">
        <v>152.10183000000001</v>
      </c>
      <c r="N94" s="55">
        <v>152.10183000000001</v>
      </c>
      <c r="O94" s="56">
        <v>114.55101000000001</v>
      </c>
    </row>
    <row r="95" spans="1:15" ht="79.5" customHeight="1" x14ac:dyDescent="0.25">
      <c r="A95" s="32" t="str">
        <f t="shared" si="33"/>
        <v>Доходы от компенсации затрат государства</v>
      </c>
      <c r="B95" s="63">
        <v>953</v>
      </c>
      <c r="C95" s="33" t="s">
        <v>30</v>
      </c>
      <c r="D95" s="33" t="s">
        <v>43</v>
      </c>
      <c r="E95" s="33" t="s">
        <v>35</v>
      </c>
      <c r="F95" s="33" t="s">
        <v>50</v>
      </c>
      <c r="G95" s="33" t="s">
        <v>33</v>
      </c>
      <c r="H95" s="33" t="s">
        <v>23</v>
      </c>
      <c r="I95" s="33" t="s">
        <v>49</v>
      </c>
      <c r="J95" s="31" t="s">
        <v>260</v>
      </c>
      <c r="K95" s="14" t="s">
        <v>106</v>
      </c>
      <c r="L95" s="55">
        <v>0</v>
      </c>
      <c r="M95" s="55">
        <v>149.5307</v>
      </c>
      <c r="N95" s="55">
        <v>149.5307</v>
      </c>
      <c r="O95" s="56">
        <v>149.53093000000001</v>
      </c>
    </row>
    <row r="96" spans="1:15" ht="79.5" customHeight="1" x14ac:dyDescent="0.25">
      <c r="A96" s="32" t="str">
        <f t="shared" si="33"/>
        <v>ДОХОДЫ ОТ ПРОДАЖИ МАТЕРИАЛЬНЫХ И НЕМАТЕРИАЛЬНЫХ АКТИВОВ</v>
      </c>
      <c r="B96" s="64"/>
      <c r="C96" s="33" t="s">
        <v>30</v>
      </c>
      <c r="D96" s="33" t="s">
        <v>52</v>
      </c>
      <c r="E96" s="33" t="s">
        <v>201</v>
      </c>
      <c r="F96" s="33" t="s">
        <v>69</v>
      </c>
      <c r="G96" s="33" t="s">
        <v>201</v>
      </c>
      <c r="H96" s="33" t="s">
        <v>23</v>
      </c>
      <c r="I96" s="33" t="s">
        <v>69</v>
      </c>
      <c r="J96" s="24" t="s">
        <v>261</v>
      </c>
      <c r="K96" s="9"/>
      <c r="L96" s="55">
        <f>L97+L104+L110</f>
        <v>29484.5</v>
      </c>
      <c r="M96" s="55">
        <f>M97+M104+M110+M99</f>
        <v>11883.654999999999</v>
      </c>
      <c r="N96" s="55">
        <f t="shared" ref="N96:O96" si="40">N97+N104+N110+N99</f>
        <v>11883.654999999999</v>
      </c>
      <c r="O96" s="55">
        <f t="shared" si="40"/>
        <v>12254.937370000001</v>
      </c>
    </row>
    <row r="97" spans="1:15" ht="45" customHeight="1" x14ac:dyDescent="0.25">
      <c r="A97" s="31" t="s">
        <v>262</v>
      </c>
      <c r="B97" s="63"/>
      <c r="C97" s="33" t="s">
        <v>30</v>
      </c>
      <c r="D97" s="33" t="s">
        <v>52</v>
      </c>
      <c r="E97" s="33" t="s">
        <v>24</v>
      </c>
      <c r="F97" s="33" t="s">
        <v>69</v>
      </c>
      <c r="G97" s="33" t="s">
        <v>201</v>
      </c>
      <c r="H97" s="33" t="s">
        <v>23</v>
      </c>
      <c r="I97" s="33" t="s">
        <v>53</v>
      </c>
      <c r="J97" s="31" t="s">
        <v>262</v>
      </c>
      <c r="K97" s="9"/>
      <c r="L97" s="55">
        <f>L98</f>
        <v>350</v>
      </c>
      <c r="M97" s="55">
        <f t="shared" ref="M97:O97" si="41">M98</f>
        <v>465.9</v>
      </c>
      <c r="N97" s="55">
        <f t="shared" si="41"/>
        <v>465.9</v>
      </c>
      <c r="O97" s="55">
        <f t="shared" si="41"/>
        <v>476.21325000000002</v>
      </c>
    </row>
    <row r="98" spans="1:15" ht="77.25" customHeight="1" x14ac:dyDescent="0.25">
      <c r="A98" s="31" t="s">
        <v>262</v>
      </c>
      <c r="B98" s="63">
        <v>902</v>
      </c>
      <c r="C98" s="33" t="s">
        <v>30</v>
      </c>
      <c r="D98" s="33" t="s">
        <v>52</v>
      </c>
      <c r="E98" s="33" t="s">
        <v>24</v>
      </c>
      <c r="F98" s="33" t="s">
        <v>32</v>
      </c>
      <c r="G98" s="33" t="s">
        <v>33</v>
      </c>
      <c r="H98" s="33" t="s">
        <v>23</v>
      </c>
      <c r="I98" s="33" t="s">
        <v>53</v>
      </c>
      <c r="J98" s="31" t="s">
        <v>263</v>
      </c>
      <c r="K98" s="4" t="s">
        <v>27</v>
      </c>
      <c r="L98" s="55">
        <v>350</v>
      </c>
      <c r="M98" s="55">
        <v>465.9</v>
      </c>
      <c r="N98" s="55">
        <v>465.9</v>
      </c>
      <c r="O98" s="56">
        <v>476.21325000000002</v>
      </c>
    </row>
    <row r="99" spans="1:15" ht="160.5" customHeight="1" x14ac:dyDescent="0.25">
      <c r="A99" s="32" t="str">
        <f t="shared" ref="A99:A107" si="42">IF(D99="00",J99,IF(E99="00",J99,IF(F99="000",IF(G99="00",J99,J99),A98)))</f>
        <v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B99" s="64"/>
      <c r="C99" s="33" t="s">
        <v>30</v>
      </c>
      <c r="D99" s="33" t="s">
        <v>52</v>
      </c>
      <c r="E99" s="33" t="s">
        <v>35</v>
      </c>
      <c r="F99" s="33" t="s">
        <v>69</v>
      </c>
      <c r="G99" s="33" t="s">
        <v>201</v>
      </c>
      <c r="H99" s="33" t="s">
        <v>23</v>
      </c>
      <c r="I99" s="33" t="s">
        <v>69</v>
      </c>
      <c r="J99" s="24" t="s">
        <v>264</v>
      </c>
      <c r="K99" s="9"/>
      <c r="L99" s="55">
        <f>L100+L101</f>
        <v>0</v>
      </c>
      <c r="M99" s="55">
        <f t="shared" ref="M99:O99" si="43">M100+M101</f>
        <v>17.529</v>
      </c>
      <c r="N99" s="55">
        <f t="shared" si="43"/>
        <v>17.529</v>
      </c>
      <c r="O99" s="55">
        <f t="shared" si="43"/>
        <v>17.529</v>
      </c>
    </row>
    <row r="100" spans="1:15" ht="145.5" customHeight="1" x14ac:dyDescent="0.25">
      <c r="A100" s="32" t="str">
        <f t="shared" si="42"/>
        <v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B100" s="63"/>
      <c r="C100" s="33" t="s">
        <v>30</v>
      </c>
      <c r="D100" s="33" t="s">
        <v>52</v>
      </c>
      <c r="E100" s="33" t="s">
        <v>35</v>
      </c>
      <c r="F100" s="33" t="s">
        <v>32</v>
      </c>
      <c r="G100" s="33" t="s">
        <v>33</v>
      </c>
      <c r="H100" s="33" t="s">
        <v>23</v>
      </c>
      <c r="I100" s="33" t="s">
        <v>53</v>
      </c>
      <c r="J100" s="31" t="s">
        <v>265</v>
      </c>
      <c r="K100" s="9"/>
      <c r="L100" s="55">
        <f>L102</f>
        <v>0</v>
      </c>
      <c r="M100" s="55">
        <f t="shared" ref="M100:O100" si="44">M102</f>
        <v>17.529</v>
      </c>
      <c r="N100" s="55">
        <f t="shared" si="44"/>
        <v>17.529</v>
      </c>
      <c r="O100" s="55">
        <f t="shared" si="44"/>
        <v>15.25</v>
      </c>
    </row>
    <row r="101" spans="1:15" ht="118.5" customHeight="1" x14ac:dyDescent="0.25">
      <c r="A101" s="32" t="str">
        <f t="shared" si="42"/>
        <v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B101" s="63"/>
      <c r="C101" s="33" t="s">
        <v>30</v>
      </c>
      <c r="D101" s="33" t="s">
        <v>52</v>
      </c>
      <c r="E101" s="33" t="s">
        <v>35</v>
      </c>
      <c r="F101" s="33" t="s">
        <v>32</v>
      </c>
      <c r="G101" s="33" t="s">
        <v>33</v>
      </c>
      <c r="H101" s="33" t="s">
        <v>23</v>
      </c>
      <c r="I101" s="33" t="s">
        <v>56</v>
      </c>
      <c r="J101" s="31" t="s">
        <v>266</v>
      </c>
      <c r="K101" s="9"/>
      <c r="L101" s="55">
        <f>L103</f>
        <v>0</v>
      </c>
      <c r="M101" s="55">
        <f t="shared" ref="M101:O101" si="45">M103</f>
        <v>0</v>
      </c>
      <c r="N101" s="55">
        <f t="shared" si="45"/>
        <v>0</v>
      </c>
      <c r="O101" s="55">
        <f t="shared" si="45"/>
        <v>2.2789999999999999</v>
      </c>
    </row>
    <row r="102" spans="1:15" ht="186" customHeight="1" x14ac:dyDescent="0.25">
      <c r="A102" s="32" t="str">
        <f t="shared" si="42"/>
        <v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B102" s="63">
        <v>925</v>
      </c>
      <c r="C102" s="33" t="s">
        <v>30</v>
      </c>
      <c r="D102" s="33" t="s">
        <v>52</v>
      </c>
      <c r="E102" s="33" t="s">
        <v>35</v>
      </c>
      <c r="F102" s="33" t="s">
        <v>54</v>
      </c>
      <c r="G102" s="33" t="s">
        <v>33</v>
      </c>
      <c r="H102" s="33" t="s">
        <v>23</v>
      </c>
      <c r="I102" s="33" t="s">
        <v>53</v>
      </c>
      <c r="J102" s="31" t="s">
        <v>55</v>
      </c>
      <c r="K102" s="4" t="s">
        <v>99</v>
      </c>
      <c r="L102" s="55">
        <v>0</v>
      </c>
      <c r="M102" s="55">
        <v>17.529</v>
      </c>
      <c r="N102" s="55">
        <v>17.529</v>
      </c>
      <c r="O102" s="56">
        <v>15.25</v>
      </c>
    </row>
    <row r="103" spans="1:15" ht="216.75" customHeight="1" x14ac:dyDescent="0.25">
      <c r="A103" s="32" t="str">
        <f t="shared" si="42"/>
        <v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B103" s="63">
        <v>902</v>
      </c>
      <c r="C103" s="33" t="s">
        <v>30</v>
      </c>
      <c r="D103" s="33" t="s">
        <v>52</v>
      </c>
      <c r="E103" s="33" t="s">
        <v>35</v>
      </c>
      <c r="F103" s="33" t="s">
        <v>54</v>
      </c>
      <c r="G103" s="33" t="s">
        <v>33</v>
      </c>
      <c r="H103" s="33" t="s">
        <v>23</v>
      </c>
      <c r="I103" s="33" t="s">
        <v>56</v>
      </c>
      <c r="J103" s="31" t="s">
        <v>57</v>
      </c>
      <c r="K103" s="4" t="s">
        <v>27</v>
      </c>
      <c r="L103" s="55">
        <v>0</v>
      </c>
      <c r="M103" s="55">
        <v>0</v>
      </c>
      <c r="N103" s="55">
        <v>0</v>
      </c>
      <c r="O103" s="56">
        <v>2.2789999999999999</v>
      </c>
    </row>
    <row r="104" spans="1:15" ht="77.25" customHeight="1" x14ac:dyDescent="0.25">
      <c r="A104" s="32" t="str">
        <f t="shared" si="42"/>
        <v>Доходы от продажи земельных участков, находящихся в государственной и муниципальной собственности</v>
      </c>
      <c r="B104" s="64"/>
      <c r="C104" s="33" t="s">
        <v>30</v>
      </c>
      <c r="D104" s="33" t="s">
        <v>52</v>
      </c>
      <c r="E104" s="33" t="s">
        <v>59</v>
      </c>
      <c r="F104" s="33" t="s">
        <v>69</v>
      </c>
      <c r="G104" s="33" t="s">
        <v>201</v>
      </c>
      <c r="H104" s="33" t="s">
        <v>23</v>
      </c>
      <c r="I104" s="33" t="s">
        <v>60</v>
      </c>
      <c r="J104" s="24" t="s">
        <v>267</v>
      </c>
      <c r="K104" s="9"/>
      <c r="L104" s="55">
        <f>L105+L108</f>
        <v>29134.5</v>
      </c>
      <c r="M104" s="55">
        <f t="shared" ref="M104:O104" si="46">M105+M108</f>
        <v>11400.225999999999</v>
      </c>
      <c r="N104" s="55">
        <f t="shared" si="46"/>
        <v>11400.225999999999</v>
      </c>
      <c r="O104" s="55">
        <f t="shared" si="46"/>
        <v>11695.274010000001</v>
      </c>
    </row>
    <row r="105" spans="1:15" ht="75.75" customHeight="1" x14ac:dyDescent="0.25">
      <c r="A105" s="32" t="str">
        <f t="shared" si="42"/>
        <v>Доходы от продажи земельных участков, находящихся в государственной и муниципальной собственности</v>
      </c>
      <c r="B105" s="63"/>
      <c r="C105" s="33" t="s">
        <v>30</v>
      </c>
      <c r="D105" s="33" t="s">
        <v>52</v>
      </c>
      <c r="E105" s="33" t="s">
        <v>59</v>
      </c>
      <c r="F105" s="33" t="s">
        <v>88</v>
      </c>
      <c r="G105" s="33" t="s">
        <v>201</v>
      </c>
      <c r="H105" s="33" t="s">
        <v>23</v>
      </c>
      <c r="I105" s="33" t="s">
        <v>60</v>
      </c>
      <c r="J105" s="31" t="s">
        <v>268</v>
      </c>
      <c r="K105" s="9"/>
      <c r="L105" s="55">
        <f>L106+L107</f>
        <v>29131.5</v>
      </c>
      <c r="M105" s="55">
        <f t="shared" ref="M105:O105" si="47">M106+M107</f>
        <v>11397.225999999999</v>
      </c>
      <c r="N105" s="55">
        <f t="shared" si="47"/>
        <v>11397.225999999999</v>
      </c>
      <c r="O105" s="55">
        <f t="shared" si="47"/>
        <v>11695.274010000001</v>
      </c>
    </row>
    <row r="106" spans="1:15" ht="105.75" customHeight="1" x14ac:dyDescent="0.25">
      <c r="A106" s="32" t="str">
        <f t="shared" si="42"/>
        <v>Доходы от продажи земельных участков, находящихся в государственной и муниципальной собственности</v>
      </c>
      <c r="B106" s="63">
        <v>902</v>
      </c>
      <c r="C106" s="33" t="s">
        <v>30</v>
      </c>
      <c r="D106" s="33" t="s">
        <v>52</v>
      </c>
      <c r="E106" s="33" t="s">
        <v>59</v>
      </c>
      <c r="F106" s="33" t="s">
        <v>38</v>
      </c>
      <c r="G106" s="33" t="s">
        <v>33</v>
      </c>
      <c r="H106" s="33" t="s">
        <v>23</v>
      </c>
      <c r="I106" s="33" t="s">
        <v>60</v>
      </c>
      <c r="J106" s="31" t="s">
        <v>176</v>
      </c>
      <c r="K106" s="4" t="s">
        <v>27</v>
      </c>
      <c r="L106" s="55">
        <v>23536.7</v>
      </c>
      <c r="M106" s="55">
        <v>4910.5360000000001</v>
      </c>
      <c r="N106" s="55">
        <v>4910.5360000000001</v>
      </c>
      <c r="O106" s="56">
        <v>3332.9083099999998</v>
      </c>
    </row>
    <row r="107" spans="1:15" ht="67.5" customHeight="1" x14ac:dyDescent="0.25">
      <c r="A107" s="32" t="str">
        <f t="shared" si="42"/>
        <v>Доходы от продажи земельных участков, находящихся в государственной и муниципальной собственности</v>
      </c>
      <c r="B107" s="63">
        <v>992</v>
      </c>
      <c r="C107" s="33" t="s">
        <v>30</v>
      </c>
      <c r="D107" s="33" t="s">
        <v>52</v>
      </c>
      <c r="E107" s="33" t="s">
        <v>59</v>
      </c>
      <c r="F107" s="33" t="s">
        <v>38</v>
      </c>
      <c r="G107" s="33" t="s">
        <v>43</v>
      </c>
      <c r="H107" s="33" t="s">
        <v>23</v>
      </c>
      <c r="I107" s="33" t="s">
        <v>60</v>
      </c>
      <c r="J107" s="31" t="s">
        <v>269</v>
      </c>
      <c r="K107" s="4" t="s">
        <v>111</v>
      </c>
      <c r="L107" s="55">
        <v>5594.8</v>
      </c>
      <c r="M107" s="55">
        <v>6486.69</v>
      </c>
      <c r="N107" s="55">
        <v>6486.69</v>
      </c>
      <c r="O107" s="56">
        <v>8362.3657000000003</v>
      </c>
    </row>
    <row r="108" spans="1:15" ht="99" customHeight="1" x14ac:dyDescent="0.25">
      <c r="A108" s="31" t="s">
        <v>270</v>
      </c>
      <c r="B108" s="63"/>
      <c r="C108" s="33" t="s">
        <v>30</v>
      </c>
      <c r="D108" s="33" t="s">
        <v>52</v>
      </c>
      <c r="E108" s="33" t="s">
        <v>59</v>
      </c>
      <c r="F108" s="33" t="s">
        <v>89</v>
      </c>
      <c r="G108" s="33" t="s">
        <v>201</v>
      </c>
      <c r="H108" s="33" t="s">
        <v>23</v>
      </c>
      <c r="I108" s="33" t="s">
        <v>60</v>
      </c>
      <c r="J108" s="31" t="s">
        <v>270</v>
      </c>
      <c r="K108" s="9"/>
      <c r="L108" s="55">
        <f>L109</f>
        <v>3</v>
      </c>
      <c r="M108" s="55">
        <f t="shared" ref="M108:O108" si="48">M109</f>
        <v>3</v>
      </c>
      <c r="N108" s="55">
        <f t="shared" si="48"/>
        <v>3</v>
      </c>
      <c r="O108" s="55">
        <f t="shared" si="48"/>
        <v>0</v>
      </c>
    </row>
    <row r="109" spans="1:15" ht="80.25" customHeight="1" x14ac:dyDescent="0.25">
      <c r="A109" s="31" t="s">
        <v>270</v>
      </c>
      <c r="B109" s="63">
        <v>902</v>
      </c>
      <c r="C109" s="33" t="s">
        <v>30</v>
      </c>
      <c r="D109" s="33" t="s">
        <v>52</v>
      </c>
      <c r="E109" s="33" t="s">
        <v>59</v>
      </c>
      <c r="F109" s="33" t="s">
        <v>40</v>
      </c>
      <c r="G109" s="33" t="s">
        <v>33</v>
      </c>
      <c r="H109" s="33" t="s">
        <v>23</v>
      </c>
      <c r="I109" s="33" t="s">
        <v>60</v>
      </c>
      <c r="J109" s="31" t="s">
        <v>271</v>
      </c>
      <c r="K109" s="4" t="s">
        <v>27</v>
      </c>
      <c r="L109" s="55">
        <v>3</v>
      </c>
      <c r="M109" s="55">
        <v>3</v>
      </c>
      <c r="N109" s="55">
        <v>3</v>
      </c>
      <c r="O109" s="56">
        <v>0</v>
      </c>
    </row>
    <row r="110" spans="1:15" ht="98.25" customHeight="1" x14ac:dyDescent="0.25">
      <c r="A110" s="31" t="s">
        <v>272</v>
      </c>
      <c r="B110" s="63"/>
      <c r="C110" s="33" t="s">
        <v>30</v>
      </c>
      <c r="D110" s="33" t="s">
        <v>52</v>
      </c>
      <c r="E110" s="33" t="s">
        <v>59</v>
      </c>
      <c r="F110" s="33" t="s">
        <v>236</v>
      </c>
      <c r="G110" s="33" t="s">
        <v>201</v>
      </c>
      <c r="H110" s="33" t="s">
        <v>23</v>
      </c>
      <c r="I110" s="33" t="s">
        <v>60</v>
      </c>
      <c r="J110" s="31" t="s">
        <v>272</v>
      </c>
      <c r="K110" s="9"/>
      <c r="L110" s="55">
        <f>L111</f>
        <v>0</v>
      </c>
      <c r="M110" s="55">
        <f t="shared" ref="M110:O110" si="49">M111</f>
        <v>0</v>
      </c>
      <c r="N110" s="55">
        <f t="shared" si="49"/>
        <v>0</v>
      </c>
      <c r="O110" s="55">
        <f t="shared" si="49"/>
        <v>65.921109999999999</v>
      </c>
    </row>
    <row r="111" spans="1:15" ht="114.75" customHeight="1" x14ac:dyDescent="0.25">
      <c r="A111" s="31" t="s">
        <v>272</v>
      </c>
      <c r="B111" s="63"/>
      <c r="C111" s="33" t="s">
        <v>30</v>
      </c>
      <c r="D111" s="33" t="s">
        <v>52</v>
      </c>
      <c r="E111" s="33" t="s">
        <v>59</v>
      </c>
      <c r="F111" s="33" t="s">
        <v>237</v>
      </c>
      <c r="G111" s="33" t="s">
        <v>201</v>
      </c>
      <c r="H111" s="33" t="s">
        <v>23</v>
      </c>
      <c r="I111" s="33" t="s">
        <v>60</v>
      </c>
      <c r="J111" s="31" t="s">
        <v>273</v>
      </c>
      <c r="K111" s="9"/>
      <c r="L111" s="55">
        <f>L112</f>
        <v>0</v>
      </c>
      <c r="M111" s="55">
        <f t="shared" ref="M111:O111" si="50">M112</f>
        <v>0</v>
      </c>
      <c r="N111" s="55">
        <f t="shared" si="50"/>
        <v>0</v>
      </c>
      <c r="O111" s="55">
        <f t="shared" si="50"/>
        <v>65.921109999999999</v>
      </c>
    </row>
    <row r="112" spans="1:15" ht="162" customHeight="1" x14ac:dyDescent="0.25">
      <c r="A112" s="31" t="s">
        <v>272</v>
      </c>
      <c r="B112" s="63">
        <v>902</v>
      </c>
      <c r="C112" s="33" t="s">
        <v>30</v>
      </c>
      <c r="D112" s="33" t="s">
        <v>52</v>
      </c>
      <c r="E112" s="33" t="s">
        <v>59</v>
      </c>
      <c r="F112" s="33" t="s">
        <v>42</v>
      </c>
      <c r="G112" s="33" t="s">
        <v>33</v>
      </c>
      <c r="H112" s="33" t="s">
        <v>23</v>
      </c>
      <c r="I112" s="33" t="s">
        <v>60</v>
      </c>
      <c r="J112" s="31" t="s">
        <v>274</v>
      </c>
      <c r="K112" s="4" t="s">
        <v>27</v>
      </c>
      <c r="L112" s="55">
        <v>0</v>
      </c>
      <c r="M112" s="55">
        <v>0</v>
      </c>
      <c r="N112" s="55">
        <v>0</v>
      </c>
      <c r="O112" s="56">
        <v>65.921109999999999</v>
      </c>
    </row>
    <row r="113" spans="1:15" ht="45" customHeight="1" x14ac:dyDescent="0.25">
      <c r="A113" s="25" t="str">
        <f t="shared" ref="A113:A116" si="51">IF(D113="00",J113,IF(E113="00",J113,IF(F113="000",IF(G113="00",J113,J113),A112)))</f>
        <v>ШТРАФЫ, САНКЦИИ, ВОЗМЕЩЕНИЕ УЩЕРБА</v>
      </c>
      <c r="B113" s="65"/>
      <c r="C113" s="22" t="s">
        <v>30</v>
      </c>
      <c r="D113" s="22" t="s">
        <v>63</v>
      </c>
      <c r="E113" s="22" t="s">
        <v>201</v>
      </c>
      <c r="F113" s="22" t="s">
        <v>69</v>
      </c>
      <c r="G113" s="22" t="s">
        <v>201</v>
      </c>
      <c r="H113" s="22" t="s">
        <v>23</v>
      </c>
      <c r="I113" s="22" t="s">
        <v>69</v>
      </c>
      <c r="J113" s="24" t="s">
        <v>275</v>
      </c>
      <c r="K113" s="9"/>
      <c r="L113" s="55">
        <f>L114+L117+L119+L124+L128+L131+L146+L149+L155+L166+L169+L176+L179+L163</f>
        <v>12950</v>
      </c>
      <c r="M113" s="55">
        <f t="shared" ref="M113:O113" si="52">M114+M117+M119+M124+M128+M131+M146+M149+M155+M166+M169+M176+M179+M163</f>
        <v>13799.999999999998</v>
      </c>
      <c r="N113" s="55">
        <f t="shared" si="52"/>
        <v>13799.999999999998</v>
      </c>
      <c r="O113" s="55">
        <f t="shared" si="52"/>
        <v>14589.424169999998</v>
      </c>
    </row>
    <row r="114" spans="1:15" ht="66" customHeight="1" x14ac:dyDescent="0.25">
      <c r="A114" s="25" t="str">
        <f t="shared" si="51"/>
        <v>Денежные взыскания (штрафы) за нарушение законодательства о налогах и сборах</v>
      </c>
      <c r="B114" s="65"/>
      <c r="C114" s="22" t="s">
        <v>30</v>
      </c>
      <c r="D114" s="22" t="s">
        <v>63</v>
      </c>
      <c r="E114" s="22" t="s">
        <v>36</v>
      </c>
      <c r="F114" s="22" t="s">
        <v>69</v>
      </c>
      <c r="G114" s="22" t="s">
        <v>201</v>
      </c>
      <c r="H114" s="22" t="s">
        <v>23</v>
      </c>
      <c r="I114" s="22" t="s">
        <v>62</v>
      </c>
      <c r="J114" s="24" t="s">
        <v>276</v>
      </c>
      <c r="K114" s="9"/>
      <c r="L114" s="55">
        <f>L115+L116</f>
        <v>160</v>
      </c>
      <c r="M114" s="55">
        <f t="shared" ref="M114:O114" si="53">M115+M116</f>
        <v>219.21799999999999</v>
      </c>
      <c r="N114" s="55">
        <f t="shared" si="53"/>
        <v>219.21799999999999</v>
      </c>
      <c r="O114" s="55">
        <f t="shared" si="53"/>
        <v>237.04</v>
      </c>
    </row>
    <row r="115" spans="1:15" ht="161.25" customHeight="1" x14ac:dyDescent="0.25">
      <c r="A115" s="25" t="str">
        <f t="shared" si="51"/>
        <v>Денежные взыскания (штрафы) за нарушение законодательства о налогах и сборах</v>
      </c>
      <c r="B115" s="65" t="s">
        <v>142</v>
      </c>
      <c r="C115" s="22" t="s">
        <v>30</v>
      </c>
      <c r="D115" s="22" t="s">
        <v>63</v>
      </c>
      <c r="E115" s="22" t="s">
        <v>36</v>
      </c>
      <c r="F115" s="22" t="s">
        <v>88</v>
      </c>
      <c r="G115" s="22" t="s">
        <v>24</v>
      </c>
      <c r="H115" s="22" t="s">
        <v>23</v>
      </c>
      <c r="I115" s="22" t="s">
        <v>62</v>
      </c>
      <c r="J115" s="31" t="s">
        <v>277</v>
      </c>
      <c r="K115" s="4" t="s">
        <v>145</v>
      </c>
      <c r="L115" s="55">
        <v>100</v>
      </c>
      <c r="M115" s="55">
        <v>172.58099999999999</v>
      </c>
      <c r="N115" s="55">
        <v>172.58099999999999</v>
      </c>
      <c r="O115" s="56">
        <v>198.95125999999999</v>
      </c>
    </row>
    <row r="116" spans="1:15" ht="138.75" customHeight="1" x14ac:dyDescent="0.25">
      <c r="A116" s="25" t="str">
        <f t="shared" si="51"/>
        <v>Денежные взыскания (штрафы) за нарушение законодательства о налогах и сборах</v>
      </c>
      <c r="B116" s="63">
        <v>182</v>
      </c>
      <c r="C116" s="22" t="s">
        <v>30</v>
      </c>
      <c r="D116" s="22" t="s">
        <v>63</v>
      </c>
      <c r="E116" s="22" t="s">
        <v>36</v>
      </c>
      <c r="F116" s="22" t="s">
        <v>70</v>
      </c>
      <c r="G116" s="22" t="s">
        <v>24</v>
      </c>
      <c r="H116" s="22" t="s">
        <v>23</v>
      </c>
      <c r="I116" s="22" t="s">
        <v>62</v>
      </c>
      <c r="J116" s="31" t="s">
        <v>154</v>
      </c>
      <c r="K116" s="4" t="s">
        <v>145</v>
      </c>
      <c r="L116" s="55">
        <v>60</v>
      </c>
      <c r="M116" s="55">
        <v>46.637</v>
      </c>
      <c r="N116" s="55">
        <v>46.637</v>
      </c>
      <c r="O116" s="56">
        <v>38.088740000000001</v>
      </c>
    </row>
    <row r="117" spans="1:15" ht="162" customHeight="1" x14ac:dyDescent="0.25">
      <c r="A117" s="31" t="s">
        <v>278</v>
      </c>
      <c r="B117" s="63"/>
      <c r="C117" s="22" t="s">
        <v>30</v>
      </c>
      <c r="D117" s="22" t="s">
        <v>63</v>
      </c>
      <c r="E117" s="22" t="s">
        <v>59</v>
      </c>
      <c r="F117" s="22" t="s">
        <v>69</v>
      </c>
      <c r="G117" s="22" t="s">
        <v>24</v>
      </c>
      <c r="H117" s="22" t="s">
        <v>23</v>
      </c>
      <c r="I117" s="22" t="s">
        <v>62</v>
      </c>
      <c r="J117" s="31" t="s">
        <v>278</v>
      </c>
      <c r="K117" s="9"/>
      <c r="L117" s="55">
        <f>L118</f>
        <v>290</v>
      </c>
      <c r="M117" s="55">
        <f t="shared" ref="M117:O117" si="54">M118</f>
        <v>31</v>
      </c>
      <c r="N117" s="55">
        <f t="shared" si="54"/>
        <v>31</v>
      </c>
      <c r="O117" s="55">
        <f t="shared" si="54"/>
        <v>31</v>
      </c>
    </row>
    <row r="118" spans="1:15" ht="169.5" customHeight="1" x14ac:dyDescent="0.25">
      <c r="A118" s="31" t="s">
        <v>278</v>
      </c>
      <c r="B118" s="63">
        <v>182</v>
      </c>
      <c r="C118" s="22" t="s">
        <v>30</v>
      </c>
      <c r="D118" s="22" t="s">
        <v>63</v>
      </c>
      <c r="E118" s="22" t="s">
        <v>59</v>
      </c>
      <c r="F118" s="22" t="s">
        <v>69</v>
      </c>
      <c r="G118" s="22" t="s">
        <v>24</v>
      </c>
      <c r="H118" s="22" t="s">
        <v>23</v>
      </c>
      <c r="I118" s="22" t="s">
        <v>62</v>
      </c>
      <c r="J118" s="31" t="s">
        <v>278</v>
      </c>
      <c r="K118" s="4" t="s">
        <v>145</v>
      </c>
      <c r="L118" s="55">
        <v>290</v>
      </c>
      <c r="M118" s="55">
        <v>31</v>
      </c>
      <c r="N118" s="55">
        <v>31</v>
      </c>
      <c r="O118" s="56">
        <v>31</v>
      </c>
    </row>
    <row r="119" spans="1:15" ht="211.5" customHeight="1" x14ac:dyDescent="0.25">
      <c r="A119" s="31" t="s">
        <v>279</v>
      </c>
      <c r="B119" s="63"/>
      <c r="C119" s="22" t="s">
        <v>30</v>
      </c>
      <c r="D119" s="22" t="s">
        <v>63</v>
      </c>
      <c r="E119" s="22" t="s">
        <v>22</v>
      </c>
      <c r="F119" s="22" t="s">
        <v>69</v>
      </c>
      <c r="G119" s="22" t="s">
        <v>24</v>
      </c>
      <c r="H119" s="22" t="s">
        <v>23</v>
      </c>
      <c r="I119" s="22" t="s">
        <v>62</v>
      </c>
      <c r="J119" s="31" t="s">
        <v>279</v>
      </c>
      <c r="K119" s="9"/>
      <c r="L119" s="55">
        <f>SUBTOTAL(9,L120:L123)</f>
        <v>420</v>
      </c>
      <c r="M119" s="55">
        <f t="shared" ref="M119:O119" si="55">SUBTOTAL(9,M120:M123)</f>
        <v>2138.5349999999999</v>
      </c>
      <c r="N119" s="55">
        <f t="shared" si="55"/>
        <v>2138.5349999999999</v>
      </c>
      <c r="O119" s="55">
        <f t="shared" si="55"/>
        <v>2480.3782700000002</v>
      </c>
    </row>
    <row r="120" spans="1:15" ht="213.75" customHeight="1" x14ac:dyDescent="0.25">
      <c r="A120" s="31" t="s">
        <v>280</v>
      </c>
      <c r="B120" s="63">
        <v>141</v>
      </c>
      <c r="C120" s="22" t="s">
        <v>30</v>
      </c>
      <c r="D120" s="22" t="s">
        <v>63</v>
      </c>
      <c r="E120" s="22" t="s">
        <v>22</v>
      </c>
      <c r="F120" s="22" t="s">
        <v>88</v>
      </c>
      <c r="G120" s="22" t="s">
        <v>24</v>
      </c>
      <c r="H120" s="22" t="s">
        <v>23</v>
      </c>
      <c r="I120" s="22" t="s">
        <v>62</v>
      </c>
      <c r="J120" s="31" t="s">
        <v>280</v>
      </c>
      <c r="K120" s="4" t="s">
        <v>134</v>
      </c>
      <c r="L120" s="55">
        <v>10</v>
      </c>
      <c r="M120" s="55">
        <v>15.795999999999999</v>
      </c>
      <c r="N120" s="55">
        <v>15.795999999999999</v>
      </c>
      <c r="O120" s="56">
        <v>70.796369999999996</v>
      </c>
    </row>
    <row r="121" spans="1:15" ht="187.5" customHeight="1" x14ac:dyDescent="0.25">
      <c r="A121" s="31" t="s">
        <v>280</v>
      </c>
      <c r="B121" s="63">
        <v>160</v>
      </c>
      <c r="C121" s="22" t="s">
        <v>30</v>
      </c>
      <c r="D121" s="22" t="s">
        <v>63</v>
      </c>
      <c r="E121" s="22" t="s">
        <v>22</v>
      </c>
      <c r="F121" s="22" t="s">
        <v>88</v>
      </c>
      <c r="G121" s="22" t="s">
        <v>24</v>
      </c>
      <c r="H121" s="22" t="s">
        <v>23</v>
      </c>
      <c r="I121" s="22" t="s">
        <v>62</v>
      </c>
      <c r="J121" s="31" t="s">
        <v>280</v>
      </c>
      <c r="K121" s="4" t="s">
        <v>137</v>
      </c>
      <c r="L121" s="55">
        <v>0</v>
      </c>
      <c r="M121" s="55">
        <v>6</v>
      </c>
      <c r="N121" s="55">
        <v>6</v>
      </c>
      <c r="O121" s="56">
        <v>6.3</v>
      </c>
    </row>
    <row r="122" spans="1:15" ht="152.25" customHeight="1" x14ac:dyDescent="0.25">
      <c r="A122" s="31" t="s">
        <v>280</v>
      </c>
      <c r="B122" s="63">
        <v>188</v>
      </c>
      <c r="C122" s="22" t="s">
        <v>30</v>
      </c>
      <c r="D122" s="22" t="s">
        <v>63</v>
      </c>
      <c r="E122" s="22" t="s">
        <v>22</v>
      </c>
      <c r="F122" s="22" t="s">
        <v>88</v>
      </c>
      <c r="G122" s="22" t="s">
        <v>24</v>
      </c>
      <c r="H122" s="22" t="s">
        <v>23</v>
      </c>
      <c r="I122" s="22" t="s">
        <v>62</v>
      </c>
      <c r="J122" s="31" t="s">
        <v>280</v>
      </c>
      <c r="K122" s="34" t="s">
        <v>156</v>
      </c>
      <c r="L122" s="55">
        <v>400</v>
      </c>
      <c r="M122" s="55">
        <v>2086.739</v>
      </c>
      <c r="N122" s="55">
        <v>2086.739</v>
      </c>
      <c r="O122" s="56">
        <v>2373.2819</v>
      </c>
    </row>
    <row r="123" spans="1:15" ht="161.25" customHeight="1" x14ac:dyDescent="0.25">
      <c r="A123" s="31" t="s">
        <v>175</v>
      </c>
      <c r="B123" s="63">
        <v>141</v>
      </c>
      <c r="C123" s="22" t="s">
        <v>30</v>
      </c>
      <c r="D123" s="22" t="s">
        <v>63</v>
      </c>
      <c r="E123" s="22" t="s">
        <v>22</v>
      </c>
      <c r="F123" s="22" t="s">
        <v>89</v>
      </c>
      <c r="G123" s="22" t="s">
        <v>24</v>
      </c>
      <c r="H123" s="22" t="s">
        <v>23</v>
      </c>
      <c r="I123" s="22" t="s">
        <v>62</v>
      </c>
      <c r="J123" s="31" t="s">
        <v>175</v>
      </c>
      <c r="K123" s="4" t="s">
        <v>134</v>
      </c>
      <c r="L123" s="55">
        <v>10</v>
      </c>
      <c r="M123" s="55">
        <v>30</v>
      </c>
      <c r="N123" s="55">
        <v>30</v>
      </c>
      <c r="O123" s="56">
        <v>30</v>
      </c>
    </row>
    <row r="124" spans="1:15" ht="142.5" customHeight="1" x14ac:dyDescent="0.25">
      <c r="A124" s="32" t="str">
        <f t="shared" ref="A124:A130" si="56">IF(D124="00",J124,IF(E124="00",J124,IF(F124="000",IF(G124="00",J124,J124),A123)))</f>
        <v>Денежные взыскания (штрафы) и иные суммы, взыскиваемые с лиц, виновных в совершении преступлений, и в возмещение ущерба имуществу</v>
      </c>
      <c r="B124" s="64"/>
      <c r="C124" s="33" t="s">
        <v>30</v>
      </c>
      <c r="D124" s="33" t="s">
        <v>63</v>
      </c>
      <c r="E124" s="33" t="s">
        <v>65</v>
      </c>
      <c r="F124" s="33" t="s">
        <v>69</v>
      </c>
      <c r="G124" s="33" t="s">
        <v>201</v>
      </c>
      <c r="H124" s="33" t="s">
        <v>23</v>
      </c>
      <c r="I124" s="33" t="s">
        <v>62</v>
      </c>
      <c r="J124" s="24" t="s">
        <v>281</v>
      </c>
      <c r="K124" s="9"/>
      <c r="L124" s="55">
        <f>L126+L127</f>
        <v>240</v>
      </c>
      <c r="M124" s="55">
        <f t="shared" ref="M124:O124" si="57">M126+M127</f>
        <v>1657.825</v>
      </c>
      <c r="N124" s="55">
        <f t="shared" si="57"/>
        <v>1657.825</v>
      </c>
      <c r="O124" s="55">
        <f t="shared" si="57"/>
        <v>1880.55844</v>
      </c>
    </row>
    <row r="125" spans="1:15" ht="165.75" customHeight="1" x14ac:dyDescent="0.25">
      <c r="A125" s="32" t="str">
        <f>IF(D125="00",J125,IF(E125="00",J125,IF(F125="000",IF(G125="00",J125,J125),A123)))</f>
        <v>Денежные взыскания (штрафы) за административные правонарушения в области государственного регулирования производства и оборота табачной продукции</v>
      </c>
      <c r="B125" s="64"/>
      <c r="C125" s="33" t="s">
        <v>30</v>
      </c>
      <c r="D125" s="33" t="s">
        <v>63</v>
      </c>
      <c r="E125" s="33" t="s">
        <v>65</v>
      </c>
      <c r="F125" s="33" t="s">
        <v>32</v>
      </c>
      <c r="G125" s="33" t="s">
        <v>33</v>
      </c>
      <c r="H125" s="33" t="s">
        <v>23</v>
      </c>
      <c r="I125" s="33" t="s">
        <v>62</v>
      </c>
      <c r="J125" s="31" t="s">
        <v>66</v>
      </c>
      <c r="K125" s="35"/>
      <c r="L125" s="55">
        <f>L124</f>
        <v>240</v>
      </c>
      <c r="M125" s="55">
        <f t="shared" ref="M125:O125" si="58">M124</f>
        <v>1657.825</v>
      </c>
      <c r="N125" s="55">
        <f t="shared" si="58"/>
        <v>1657.825</v>
      </c>
      <c r="O125" s="55">
        <f t="shared" si="58"/>
        <v>1880.55844</v>
      </c>
    </row>
    <row r="126" spans="1:15" ht="144" customHeight="1" x14ac:dyDescent="0.25">
      <c r="A126" s="32" t="str">
        <f>IF(D126="00",J126,IF(E126="00",J126,IF(F126="000",IF(G126="00",J126,J126),A124)))</f>
        <v>Денежные взыскания (штрафы) и иные суммы, взыскиваемые с лиц, виновных в совершении преступлений, и в возмещение ущерба имуществу</v>
      </c>
      <c r="B126" s="63">
        <v>188</v>
      </c>
      <c r="C126" s="33" t="s">
        <v>30</v>
      </c>
      <c r="D126" s="33" t="s">
        <v>63</v>
      </c>
      <c r="E126" s="33" t="s">
        <v>65</v>
      </c>
      <c r="F126" s="33" t="s">
        <v>32</v>
      </c>
      <c r="G126" s="33" t="s">
        <v>33</v>
      </c>
      <c r="H126" s="33" t="s">
        <v>23</v>
      </c>
      <c r="I126" s="33" t="s">
        <v>62</v>
      </c>
      <c r="J126" s="31" t="s">
        <v>66</v>
      </c>
      <c r="K126" s="34" t="s">
        <v>156</v>
      </c>
      <c r="L126" s="55">
        <v>140</v>
      </c>
      <c r="M126" s="55">
        <v>1633.825</v>
      </c>
      <c r="N126" s="55">
        <v>1633.825</v>
      </c>
      <c r="O126" s="56">
        <v>1880.55844</v>
      </c>
    </row>
    <row r="127" spans="1:15" ht="135.75" customHeight="1" x14ac:dyDescent="0.25">
      <c r="A127" s="32" t="str">
        <f t="shared" si="56"/>
        <v>Денежные взыскания (штрафы) и иные суммы, взыскиваемые с лиц, виновных в совершении преступлений, и в возмещение ущерба имуществу</v>
      </c>
      <c r="B127" s="63">
        <v>902</v>
      </c>
      <c r="C127" s="33" t="s">
        <v>30</v>
      </c>
      <c r="D127" s="33" t="s">
        <v>63</v>
      </c>
      <c r="E127" s="33" t="s">
        <v>65</v>
      </c>
      <c r="F127" s="33" t="s">
        <v>32</v>
      </c>
      <c r="G127" s="33" t="s">
        <v>33</v>
      </c>
      <c r="H127" s="33" t="s">
        <v>23</v>
      </c>
      <c r="I127" s="33" t="s">
        <v>62</v>
      </c>
      <c r="J127" s="31" t="s">
        <v>66</v>
      </c>
      <c r="K127" s="4" t="s">
        <v>27</v>
      </c>
      <c r="L127" s="55">
        <v>100</v>
      </c>
      <c r="M127" s="55">
        <v>24</v>
      </c>
      <c r="N127" s="55">
        <v>24</v>
      </c>
      <c r="O127" s="56">
        <v>0</v>
      </c>
    </row>
    <row r="128" spans="1:15" ht="75" customHeight="1" x14ac:dyDescent="0.25">
      <c r="A128" s="32" t="str">
        <f t="shared" si="56"/>
        <v>Доходы от возмещения ущерба при возникновении страховых случаев</v>
      </c>
      <c r="B128" s="64"/>
      <c r="C128" s="33" t="s">
        <v>30</v>
      </c>
      <c r="D128" s="33" t="s">
        <v>63</v>
      </c>
      <c r="E128" s="33" t="s">
        <v>67</v>
      </c>
      <c r="F128" s="33" t="s">
        <v>69</v>
      </c>
      <c r="G128" s="33" t="s">
        <v>201</v>
      </c>
      <c r="H128" s="33" t="s">
        <v>23</v>
      </c>
      <c r="I128" s="33" t="s">
        <v>62</v>
      </c>
      <c r="J128" s="24" t="s">
        <v>282</v>
      </c>
      <c r="K128" s="9"/>
      <c r="L128" s="55">
        <f>L129</f>
        <v>0</v>
      </c>
      <c r="M128" s="55">
        <f t="shared" ref="M128:O128" si="59">M129</f>
        <v>7.38</v>
      </c>
      <c r="N128" s="55">
        <f t="shared" si="59"/>
        <v>7.38</v>
      </c>
      <c r="O128" s="55">
        <f t="shared" si="59"/>
        <v>7.38</v>
      </c>
    </row>
    <row r="129" spans="1:15" ht="65.25" customHeight="1" x14ac:dyDescent="0.25">
      <c r="A129" s="32" t="str">
        <f t="shared" si="56"/>
        <v>Доходы от возмещения ущерба при возникновении страховых случаев</v>
      </c>
      <c r="B129" s="63"/>
      <c r="C129" s="33" t="s">
        <v>30</v>
      </c>
      <c r="D129" s="33" t="s">
        <v>63</v>
      </c>
      <c r="E129" s="33" t="s">
        <v>67</v>
      </c>
      <c r="F129" s="33" t="s">
        <v>32</v>
      </c>
      <c r="G129" s="33" t="s">
        <v>33</v>
      </c>
      <c r="H129" s="33" t="s">
        <v>23</v>
      </c>
      <c r="I129" s="33" t="s">
        <v>62</v>
      </c>
      <c r="J129" s="31" t="s">
        <v>283</v>
      </c>
      <c r="K129" s="9"/>
      <c r="L129" s="55">
        <f>L130</f>
        <v>0</v>
      </c>
      <c r="M129" s="55">
        <f t="shared" ref="M129:O129" si="60">M130</f>
        <v>7.38</v>
      </c>
      <c r="N129" s="55">
        <f t="shared" si="60"/>
        <v>7.38</v>
      </c>
      <c r="O129" s="55">
        <f t="shared" si="60"/>
        <v>7.38</v>
      </c>
    </row>
    <row r="130" spans="1:15" ht="96" customHeight="1" x14ac:dyDescent="0.25">
      <c r="A130" s="32" t="str">
        <f t="shared" si="56"/>
        <v>Доходы от возмещения ущерба при возникновении страховых случаев</v>
      </c>
      <c r="B130" s="63">
        <v>902</v>
      </c>
      <c r="C130" s="33" t="s">
        <v>30</v>
      </c>
      <c r="D130" s="33" t="s">
        <v>63</v>
      </c>
      <c r="E130" s="33" t="s">
        <v>67</v>
      </c>
      <c r="F130" s="33" t="s">
        <v>32</v>
      </c>
      <c r="G130" s="33" t="s">
        <v>33</v>
      </c>
      <c r="H130" s="33" t="s">
        <v>23</v>
      </c>
      <c r="I130" s="33" t="s">
        <v>62</v>
      </c>
      <c r="J130" s="31" t="s">
        <v>283</v>
      </c>
      <c r="K130" s="4" t="s">
        <v>27</v>
      </c>
      <c r="L130" s="55">
        <v>0</v>
      </c>
      <c r="M130" s="55">
        <v>7.38</v>
      </c>
      <c r="N130" s="55">
        <v>7.38</v>
      </c>
      <c r="O130" s="56">
        <v>7.38</v>
      </c>
    </row>
    <row r="131" spans="1:15" ht="242.25" customHeight="1" x14ac:dyDescent="0.25">
      <c r="A131" s="24" t="s">
        <v>284</v>
      </c>
      <c r="B131" s="64"/>
      <c r="C131" s="33" t="s">
        <v>30</v>
      </c>
      <c r="D131" s="33" t="s">
        <v>63</v>
      </c>
      <c r="E131" s="33" t="s">
        <v>68</v>
      </c>
      <c r="F131" s="33" t="s">
        <v>69</v>
      </c>
      <c r="G131" s="33" t="s">
        <v>201</v>
      </c>
      <c r="H131" s="33" t="s">
        <v>23</v>
      </c>
      <c r="I131" s="33" t="s">
        <v>62</v>
      </c>
      <c r="J131" s="24" t="s">
        <v>284</v>
      </c>
      <c r="K131" s="9"/>
      <c r="L131" s="55">
        <f>L134+L138+L140+L143+L132</f>
        <v>2280</v>
      </c>
      <c r="M131" s="55">
        <f t="shared" ref="M131:O131" si="61">M134+M138+M140+M143+M132</f>
        <v>4559.9830000000002</v>
      </c>
      <c r="N131" s="55">
        <f t="shared" si="61"/>
        <v>4559.9830000000002</v>
      </c>
      <c r="O131" s="55">
        <f t="shared" si="61"/>
        <v>4593.3446600000007</v>
      </c>
    </row>
    <row r="132" spans="1:15" ht="219.75" customHeight="1" x14ac:dyDescent="0.25">
      <c r="A132" s="24" t="s">
        <v>284</v>
      </c>
      <c r="B132" s="10"/>
      <c r="C132" s="33" t="s">
        <v>30</v>
      </c>
      <c r="D132" s="33" t="s">
        <v>63</v>
      </c>
      <c r="E132" s="33" t="s">
        <v>68</v>
      </c>
      <c r="F132" s="33" t="s">
        <v>88</v>
      </c>
      <c r="G132" s="33" t="s">
        <v>24</v>
      </c>
      <c r="H132" s="33" t="s">
        <v>23</v>
      </c>
      <c r="I132" s="33" t="s">
        <v>62</v>
      </c>
      <c r="J132" s="31" t="s">
        <v>285</v>
      </c>
      <c r="K132" s="4" t="s">
        <v>114</v>
      </c>
      <c r="L132" s="55">
        <v>10</v>
      </c>
      <c r="M132" s="55">
        <v>0</v>
      </c>
      <c r="N132" s="55">
        <v>0</v>
      </c>
      <c r="O132" s="56">
        <v>0</v>
      </c>
    </row>
    <row r="133" spans="1:15" ht="219.75" customHeight="1" x14ac:dyDescent="0.25">
      <c r="A133" s="24" t="s">
        <v>284</v>
      </c>
      <c r="B133" s="10" t="s">
        <v>112</v>
      </c>
      <c r="C133" s="33" t="s">
        <v>30</v>
      </c>
      <c r="D133" s="33" t="s">
        <v>63</v>
      </c>
      <c r="E133" s="33" t="s">
        <v>68</v>
      </c>
      <c r="F133" s="33" t="s">
        <v>88</v>
      </c>
      <c r="G133" s="33" t="s">
        <v>24</v>
      </c>
      <c r="H133" s="33" t="s">
        <v>23</v>
      </c>
      <c r="I133" s="33" t="s">
        <v>62</v>
      </c>
      <c r="J133" s="31" t="s">
        <v>285</v>
      </c>
      <c r="K133" s="4" t="s">
        <v>114</v>
      </c>
      <c r="L133" s="55">
        <v>10</v>
      </c>
      <c r="M133" s="55">
        <v>0</v>
      </c>
      <c r="N133" s="55">
        <v>0</v>
      </c>
      <c r="O133" s="56">
        <v>0</v>
      </c>
    </row>
    <row r="134" spans="1:15" ht="211.5" customHeight="1" x14ac:dyDescent="0.25">
      <c r="A134" s="24" t="s">
        <v>284</v>
      </c>
      <c r="B134" s="63"/>
      <c r="C134" s="33" t="s">
        <v>30</v>
      </c>
      <c r="D134" s="33" t="s">
        <v>63</v>
      </c>
      <c r="E134" s="33" t="s">
        <v>68</v>
      </c>
      <c r="F134" s="33" t="s">
        <v>70</v>
      </c>
      <c r="G134" s="33" t="s">
        <v>24</v>
      </c>
      <c r="H134" s="33" t="s">
        <v>23</v>
      </c>
      <c r="I134" s="33" t="s">
        <v>62</v>
      </c>
      <c r="J134" s="31" t="s">
        <v>192</v>
      </c>
      <c r="K134" s="9"/>
      <c r="L134" s="55">
        <f>SUBTOTAL(9,L135:L137)</f>
        <v>110</v>
      </c>
      <c r="M134" s="55">
        <f t="shared" ref="M134:O134" si="62">SUBTOTAL(9,M135:M137)</f>
        <v>890.63900000000001</v>
      </c>
      <c r="N134" s="55">
        <f t="shared" si="62"/>
        <v>890.63900000000001</v>
      </c>
      <c r="O134" s="55">
        <f t="shared" si="62"/>
        <v>1018.2140900000001</v>
      </c>
    </row>
    <row r="135" spans="1:15" ht="207" customHeight="1" x14ac:dyDescent="0.25">
      <c r="A135" s="24" t="s">
        <v>284</v>
      </c>
      <c r="B135" s="10" t="s">
        <v>117</v>
      </c>
      <c r="C135" s="33" t="s">
        <v>30</v>
      </c>
      <c r="D135" s="33" t="s">
        <v>63</v>
      </c>
      <c r="E135" s="33" t="s">
        <v>68</v>
      </c>
      <c r="F135" s="33" t="s">
        <v>70</v>
      </c>
      <c r="G135" s="33" t="s">
        <v>24</v>
      </c>
      <c r="H135" s="33" t="s">
        <v>23</v>
      </c>
      <c r="I135" s="33" t="s">
        <v>62</v>
      </c>
      <c r="J135" s="31" t="s">
        <v>192</v>
      </c>
      <c r="K135" s="4" t="s">
        <v>118</v>
      </c>
      <c r="L135" s="55">
        <v>90</v>
      </c>
      <c r="M135" s="55">
        <v>205.83</v>
      </c>
      <c r="N135" s="55">
        <v>205.83</v>
      </c>
      <c r="O135" s="56">
        <v>154</v>
      </c>
    </row>
    <row r="136" spans="1:15" ht="137.25" customHeight="1" x14ac:dyDescent="0.25">
      <c r="A136" s="24" t="s">
        <v>284</v>
      </c>
      <c r="B136" s="63">
        <v>189</v>
      </c>
      <c r="C136" s="33" t="s">
        <v>30</v>
      </c>
      <c r="D136" s="33" t="s">
        <v>63</v>
      </c>
      <c r="E136" s="33" t="s">
        <v>68</v>
      </c>
      <c r="F136" s="33" t="s">
        <v>70</v>
      </c>
      <c r="G136" s="33" t="s">
        <v>24</v>
      </c>
      <c r="H136" s="33" t="s">
        <v>23</v>
      </c>
      <c r="I136" s="33" t="s">
        <v>62</v>
      </c>
      <c r="J136" s="31" t="s">
        <v>192</v>
      </c>
      <c r="K136" s="4" t="s">
        <v>199</v>
      </c>
      <c r="L136" s="55">
        <v>10</v>
      </c>
      <c r="M136" s="55">
        <v>684.80899999999997</v>
      </c>
      <c r="N136" s="55">
        <v>684.80899999999997</v>
      </c>
      <c r="O136" s="56">
        <v>865.11409000000003</v>
      </c>
    </row>
    <row r="137" spans="1:15" ht="261.75" customHeight="1" x14ac:dyDescent="0.25">
      <c r="A137" s="24" t="s">
        <v>284</v>
      </c>
      <c r="B137" s="63">
        <v>854</v>
      </c>
      <c r="C137" s="33" t="s">
        <v>30</v>
      </c>
      <c r="D137" s="33" t="s">
        <v>63</v>
      </c>
      <c r="E137" s="33" t="s">
        <v>68</v>
      </c>
      <c r="F137" s="33" t="s">
        <v>70</v>
      </c>
      <c r="G137" s="33" t="s">
        <v>24</v>
      </c>
      <c r="H137" s="33" t="s">
        <v>23</v>
      </c>
      <c r="I137" s="33" t="s">
        <v>62</v>
      </c>
      <c r="J137" s="31" t="s">
        <v>192</v>
      </c>
      <c r="K137" s="4" t="s">
        <v>172</v>
      </c>
      <c r="L137" s="55">
        <v>10</v>
      </c>
      <c r="M137" s="55">
        <v>0</v>
      </c>
      <c r="N137" s="55">
        <v>0</v>
      </c>
      <c r="O137" s="56">
        <v>-0.9</v>
      </c>
    </row>
    <row r="138" spans="1:15" ht="204.75" customHeight="1" x14ac:dyDescent="0.25">
      <c r="A138" s="24" t="s">
        <v>284</v>
      </c>
      <c r="B138" s="63"/>
      <c r="C138" s="33" t="s">
        <v>30</v>
      </c>
      <c r="D138" s="33" t="s">
        <v>63</v>
      </c>
      <c r="E138" s="33" t="s">
        <v>68</v>
      </c>
      <c r="F138" s="33" t="s">
        <v>73</v>
      </c>
      <c r="G138" s="33" t="s">
        <v>24</v>
      </c>
      <c r="H138" s="33" t="s">
        <v>23</v>
      </c>
      <c r="I138" s="33" t="s">
        <v>62</v>
      </c>
      <c r="J138" s="9" t="s">
        <v>286</v>
      </c>
      <c r="K138" s="9"/>
      <c r="L138" s="55">
        <f>L139</f>
        <v>10</v>
      </c>
      <c r="M138" s="55">
        <f t="shared" ref="M138:O138" si="63">M139</f>
        <v>0</v>
      </c>
      <c r="N138" s="55">
        <f t="shared" si="63"/>
        <v>0</v>
      </c>
      <c r="O138" s="55">
        <f t="shared" si="63"/>
        <v>0</v>
      </c>
    </row>
    <row r="139" spans="1:15" ht="186.75" customHeight="1" x14ac:dyDescent="0.25">
      <c r="A139" s="24" t="s">
        <v>284</v>
      </c>
      <c r="B139" s="10" t="s">
        <v>112</v>
      </c>
      <c r="C139" s="33" t="s">
        <v>30</v>
      </c>
      <c r="D139" s="33" t="s">
        <v>63</v>
      </c>
      <c r="E139" s="33" t="s">
        <v>68</v>
      </c>
      <c r="F139" s="33" t="s">
        <v>73</v>
      </c>
      <c r="G139" s="33" t="s">
        <v>24</v>
      </c>
      <c r="H139" s="33" t="s">
        <v>23</v>
      </c>
      <c r="I139" s="33" t="s">
        <v>62</v>
      </c>
      <c r="J139" s="9" t="s">
        <v>286</v>
      </c>
      <c r="K139" s="4" t="s">
        <v>114</v>
      </c>
      <c r="L139" s="55">
        <v>10</v>
      </c>
      <c r="M139" s="55">
        <v>0</v>
      </c>
      <c r="N139" s="55">
        <v>0</v>
      </c>
      <c r="O139" s="56">
        <v>0</v>
      </c>
    </row>
    <row r="140" spans="1:15" ht="268.5" customHeight="1" x14ac:dyDescent="0.25">
      <c r="A140" s="24" t="s">
        <v>284</v>
      </c>
      <c r="B140" s="63"/>
      <c r="C140" s="33" t="s">
        <v>30</v>
      </c>
      <c r="D140" s="33" t="s">
        <v>63</v>
      </c>
      <c r="E140" s="33" t="s">
        <v>68</v>
      </c>
      <c r="F140" s="33" t="s">
        <v>32</v>
      </c>
      <c r="G140" s="33" t="s">
        <v>24</v>
      </c>
      <c r="H140" s="33" t="s">
        <v>23</v>
      </c>
      <c r="I140" s="33" t="s">
        <v>62</v>
      </c>
      <c r="J140" s="31" t="s">
        <v>173</v>
      </c>
      <c r="K140" s="9"/>
      <c r="L140" s="55">
        <f>L141+L142</f>
        <v>100</v>
      </c>
      <c r="M140" s="55">
        <f t="shared" ref="M140:O140" si="64">M141+M142</f>
        <v>465</v>
      </c>
      <c r="N140" s="55">
        <f t="shared" si="64"/>
        <v>465</v>
      </c>
      <c r="O140" s="55">
        <f t="shared" si="64"/>
        <v>562</v>
      </c>
    </row>
    <row r="141" spans="1:15" ht="210" customHeight="1" x14ac:dyDescent="0.25">
      <c r="A141" s="24" t="s">
        <v>284</v>
      </c>
      <c r="B141" s="10" t="s">
        <v>112</v>
      </c>
      <c r="C141" s="33" t="s">
        <v>30</v>
      </c>
      <c r="D141" s="33" t="s">
        <v>63</v>
      </c>
      <c r="E141" s="33" t="s">
        <v>68</v>
      </c>
      <c r="F141" s="33" t="s">
        <v>32</v>
      </c>
      <c r="G141" s="33" t="s">
        <v>24</v>
      </c>
      <c r="H141" s="33" t="s">
        <v>23</v>
      </c>
      <c r="I141" s="33" t="s">
        <v>62</v>
      </c>
      <c r="J141" s="31" t="s">
        <v>173</v>
      </c>
      <c r="K141" s="4" t="s">
        <v>114</v>
      </c>
      <c r="L141" s="55">
        <v>100</v>
      </c>
      <c r="M141" s="55">
        <v>465</v>
      </c>
      <c r="N141" s="55">
        <v>465</v>
      </c>
      <c r="O141" s="56">
        <v>501</v>
      </c>
    </row>
    <row r="142" spans="1:15" ht="256.5" customHeight="1" x14ac:dyDescent="0.25">
      <c r="A142" s="24" t="s">
        <v>284</v>
      </c>
      <c r="B142" s="10" t="s">
        <v>133</v>
      </c>
      <c r="C142" s="33" t="s">
        <v>30</v>
      </c>
      <c r="D142" s="33" t="s">
        <v>63</v>
      </c>
      <c r="E142" s="33" t="s">
        <v>68</v>
      </c>
      <c r="F142" s="33" t="s">
        <v>32</v>
      </c>
      <c r="G142" s="33" t="s">
        <v>24</v>
      </c>
      <c r="H142" s="33" t="s">
        <v>23</v>
      </c>
      <c r="I142" s="33" t="s">
        <v>62</v>
      </c>
      <c r="J142" s="31" t="s">
        <v>173</v>
      </c>
      <c r="K142" s="4" t="s">
        <v>134</v>
      </c>
      <c r="L142" s="55">
        <v>0</v>
      </c>
      <c r="M142" s="55">
        <v>0</v>
      </c>
      <c r="N142" s="55">
        <v>0</v>
      </c>
      <c r="O142" s="56">
        <v>61</v>
      </c>
    </row>
    <row r="143" spans="1:15" ht="224.25" customHeight="1" x14ac:dyDescent="0.25">
      <c r="A143" s="24" t="s">
        <v>284</v>
      </c>
      <c r="B143" s="63"/>
      <c r="C143" s="33" t="s">
        <v>30</v>
      </c>
      <c r="D143" s="33" t="s">
        <v>63</v>
      </c>
      <c r="E143" s="33" t="s">
        <v>68</v>
      </c>
      <c r="F143" s="33" t="s">
        <v>160</v>
      </c>
      <c r="G143" s="33" t="s">
        <v>24</v>
      </c>
      <c r="H143" s="33" t="s">
        <v>23</v>
      </c>
      <c r="I143" s="33" t="s">
        <v>62</v>
      </c>
      <c r="J143" s="36" t="s">
        <v>287</v>
      </c>
      <c r="K143" s="9"/>
      <c r="L143" s="55">
        <f>L144+L145</f>
        <v>2050</v>
      </c>
      <c r="M143" s="55">
        <f t="shared" ref="M143:O143" si="65">M144+M145</f>
        <v>3204.3440000000001</v>
      </c>
      <c r="N143" s="55">
        <f t="shared" si="65"/>
        <v>3204.3440000000001</v>
      </c>
      <c r="O143" s="55">
        <f t="shared" si="65"/>
        <v>3013.1305700000003</v>
      </c>
    </row>
    <row r="144" spans="1:15" ht="196.5" customHeight="1" x14ac:dyDescent="0.25">
      <c r="A144" s="24" t="s">
        <v>284</v>
      </c>
      <c r="B144" s="10" t="s">
        <v>87</v>
      </c>
      <c r="C144" s="33" t="s">
        <v>30</v>
      </c>
      <c r="D144" s="33" t="s">
        <v>63</v>
      </c>
      <c r="E144" s="33" t="s">
        <v>68</v>
      </c>
      <c r="F144" s="33" t="s">
        <v>160</v>
      </c>
      <c r="G144" s="33" t="s">
        <v>24</v>
      </c>
      <c r="H144" s="33" t="s">
        <v>23</v>
      </c>
      <c r="I144" s="33" t="s">
        <v>62</v>
      </c>
      <c r="J144" s="36" t="s">
        <v>287</v>
      </c>
      <c r="K144" s="4" t="s">
        <v>119</v>
      </c>
      <c r="L144" s="55">
        <v>2000</v>
      </c>
      <c r="M144" s="55">
        <v>1873.838</v>
      </c>
      <c r="N144" s="55">
        <v>1873.838</v>
      </c>
      <c r="O144" s="56">
        <v>1696.6206099999999</v>
      </c>
    </row>
    <row r="145" spans="1:15" ht="149.25" customHeight="1" x14ac:dyDescent="0.25">
      <c r="A145" s="24" t="s">
        <v>284</v>
      </c>
      <c r="B145" s="10" t="s">
        <v>158</v>
      </c>
      <c r="C145" s="33" t="s">
        <v>30</v>
      </c>
      <c r="D145" s="33" t="s">
        <v>63</v>
      </c>
      <c r="E145" s="33" t="s">
        <v>68</v>
      </c>
      <c r="F145" s="33" t="s">
        <v>160</v>
      </c>
      <c r="G145" s="33" t="s">
        <v>24</v>
      </c>
      <c r="H145" s="33" t="s">
        <v>23</v>
      </c>
      <c r="I145" s="33" t="s">
        <v>62</v>
      </c>
      <c r="J145" s="36" t="s">
        <v>287</v>
      </c>
      <c r="K145" s="4" t="s">
        <v>159</v>
      </c>
      <c r="L145" s="55">
        <v>50</v>
      </c>
      <c r="M145" s="55">
        <v>1330.5060000000001</v>
      </c>
      <c r="N145" s="55">
        <v>1330.5060000000001</v>
      </c>
      <c r="O145" s="56">
        <v>1316.5099600000001</v>
      </c>
    </row>
    <row r="146" spans="1:15" ht="100.5" customHeight="1" x14ac:dyDescent="0.25">
      <c r="A146" s="36" t="s">
        <v>288</v>
      </c>
      <c r="B146" s="63"/>
      <c r="C146" s="33" t="s">
        <v>30</v>
      </c>
      <c r="D146" s="33" t="s">
        <v>63</v>
      </c>
      <c r="E146" s="33" t="s">
        <v>135</v>
      </c>
      <c r="F146" s="33" t="s">
        <v>69</v>
      </c>
      <c r="G146" s="33" t="s">
        <v>24</v>
      </c>
      <c r="H146" s="33" t="s">
        <v>23</v>
      </c>
      <c r="I146" s="33" t="s">
        <v>62</v>
      </c>
      <c r="J146" s="36" t="s">
        <v>288</v>
      </c>
      <c r="K146" s="9"/>
      <c r="L146" s="55">
        <f>L147+L148</f>
        <v>610</v>
      </c>
      <c r="M146" s="55">
        <f t="shared" ref="M146:O146" si="66">M147+M148</f>
        <v>1117.0150000000001</v>
      </c>
      <c r="N146" s="55">
        <f t="shared" si="66"/>
        <v>1117.0150000000001</v>
      </c>
      <c r="O146" s="55">
        <f t="shared" si="66"/>
        <v>1140.3832299999999</v>
      </c>
    </row>
    <row r="147" spans="1:15" ht="121.5" customHeight="1" x14ac:dyDescent="0.25">
      <c r="A147" s="36" t="s">
        <v>288</v>
      </c>
      <c r="B147" s="63">
        <v>141</v>
      </c>
      <c r="C147" s="33" t="s">
        <v>30</v>
      </c>
      <c r="D147" s="33" t="s">
        <v>63</v>
      </c>
      <c r="E147" s="33" t="s">
        <v>135</v>
      </c>
      <c r="F147" s="33" t="s">
        <v>69</v>
      </c>
      <c r="G147" s="33" t="s">
        <v>24</v>
      </c>
      <c r="H147" s="33" t="s">
        <v>23</v>
      </c>
      <c r="I147" s="33" t="s">
        <v>62</v>
      </c>
      <c r="J147" s="36" t="s">
        <v>288</v>
      </c>
      <c r="K147" s="4" t="s">
        <v>134</v>
      </c>
      <c r="L147" s="55">
        <v>600</v>
      </c>
      <c r="M147" s="55">
        <v>1055.01</v>
      </c>
      <c r="N147" s="55">
        <v>1055.01</v>
      </c>
      <c r="O147" s="56">
        <v>1076.67823</v>
      </c>
    </row>
    <row r="148" spans="1:15" ht="84.75" customHeight="1" x14ac:dyDescent="0.25">
      <c r="A148" s="36" t="s">
        <v>288</v>
      </c>
      <c r="B148" s="63">
        <v>188</v>
      </c>
      <c r="C148" s="33" t="s">
        <v>30</v>
      </c>
      <c r="D148" s="33" t="s">
        <v>63</v>
      </c>
      <c r="E148" s="33" t="s">
        <v>135</v>
      </c>
      <c r="F148" s="33" t="s">
        <v>69</v>
      </c>
      <c r="G148" s="33" t="s">
        <v>24</v>
      </c>
      <c r="H148" s="33" t="s">
        <v>23</v>
      </c>
      <c r="I148" s="33" t="s">
        <v>62</v>
      </c>
      <c r="J148" s="36" t="s">
        <v>288</v>
      </c>
      <c r="K148" s="34" t="s">
        <v>156</v>
      </c>
      <c r="L148" s="55">
        <v>10</v>
      </c>
      <c r="M148" s="55">
        <v>62.005000000000003</v>
      </c>
      <c r="N148" s="55">
        <v>62.005000000000003</v>
      </c>
      <c r="O148" s="56">
        <v>63.704999999999998</v>
      </c>
    </row>
    <row r="149" spans="1:15" ht="59.25" customHeight="1" x14ac:dyDescent="0.25">
      <c r="A149" s="37" t="s">
        <v>289</v>
      </c>
      <c r="B149" s="66"/>
      <c r="C149" s="38" t="s">
        <v>30</v>
      </c>
      <c r="D149" s="38" t="s">
        <v>63</v>
      </c>
      <c r="E149" s="38" t="s">
        <v>157</v>
      </c>
      <c r="F149" s="38" t="s">
        <v>69</v>
      </c>
      <c r="G149" s="38" t="s">
        <v>24</v>
      </c>
      <c r="H149" s="38" t="s">
        <v>23</v>
      </c>
      <c r="I149" s="38" t="s">
        <v>62</v>
      </c>
      <c r="J149" s="37" t="s">
        <v>289</v>
      </c>
      <c r="K149" s="9"/>
      <c r="L149" s="55">
        <f>L150+L153</f>
        <v>1000</v>
      </c>
      <c r="M149" s="55">
        <f t="shared" ref="M149:O149" si="67">M150+M153</f>
        <v>955.54699999999991</v>
      </c>
      <c r="N149" s="55">
        <f t="shared" si="67"/>
        <v>955.54699999999991</v>
      </c>
      <c r="O149" s="55">
        <f t="shared" si="67"/>
        <v>958.58999999999992</v>
      </c>
    </row>
    <row r="150" spans="1:15" ht="115.5" customHeight="1" x14ac:dyDescent="0.25">
      <c r="A150" s="39" t="str">
        <f t="shared" ref="A150:A153" si="68">IF(D150="00",J150,IF(E150="00",J150,IF(F150="000",IF(G150="00",J150,J150),A149)))</f>
        <v>Денежные взыскания (штрафы) за правонарушения в области дорожного движения</v>
      </c>
      <c r="B150" s="66"/>
      <c r="C150" s="38" t="s">
        <v>30</v>
      </c>
      <c r="D150" s="38" t="s">
        <v>63</v>
      </c>
      <c r="E150" s="38" t="s">
        <v>157</v>
      </c>
      <c r="F150" s="38" t="s">
        <v>88</v>
      </c>
      <c r="G150" s="38" t="s">
        <v>24</v>
      </c>
      <c r="H150" s="38" t="s">
        <v>23</v>
      </c>
      <c r="I150" s="38" t="s">
        <v>62</v>
      </c>
      <c r="J150" s="37" t="s">
        <v>290</v>
      </c>
      <c r="K150" s="9"/>
      <c r="L150" s="55">
        <f>L151</f>
        <v>700</v>
      </c>
      <c r="M150" s="55">
        <f t="shared" ref="M150:O150" si="69">M151</f>
        <v>71.55</v>
      </c>
      <c r="N150" s="55">
        <f t="shared" si="69"/>
        <v>71.55</v>
      </c>
      <c r="O150" s="55">
        <f t="shared" si="69"/>
        <v>28.05</v>
      </c>
    </row>
    <row r="151" spans="1:15" ht="162.75" customHeight="1" x14ac:dyDescent="0.25">
      <c r="A151" s="39" t="str">
        <f t="shared" si="68"/>
        <v>Денежные взыскания (штрафы) за правонарушения в области дорожного движения</v>
      </c>
      <c r="B151" s="63"/>
      <c r="C151" s="38" t="s">
        <v>30</v>
      </c>
      <c r="D151" s="38" t="s">
        <v>63</v>
      </c>
      <c r="E151" s="38" t="s">
        <v>157</v>
      </c>
      <c r="F151" s="38" t="s">
        <v>85</v>
      </c>
      <c r="G151" s="38" t="s">
        <v>24</v>
      </c>
      <c r="H151" s="38" t="s">
        <v>23</v>
      </c>
      <c r="I151" s="38" t="s">
        <v>62</v>
      </c>
      <c r="J151" s="36" t="s">
        <v>291</v>
      </c>
      <c r="K151" s="9"/>
      <c r="L151" s="55">
        <f>L152</f>
        <v>700</v>
      </c>
      <c r="M151" s="55">
        <f t="shared" ref="M151:O151" si="70">M152</f>
        <v>71.55</v>
      </c>
      <c r="N151" s="55">
        <f t="shared" si="70"/>
        <v>71.55</v>
      </c>
      <c r="O151" s="55">
        <f t="shared" si="70"/>
        <v>28.05</v>
      </c>
    </row>
    <row r="152" spans="1:15" ht="157.5" customHeight="1" x14ac:dyDescent="0.25">
      <c r="A152" s="39" t="str">
        <f t="shared" ref="A152" si="71">IF(D152="00",J152,IF(E152="00",J152,IF(F152="000",IF(G152="00",J152,J152),A151)))</f>
        <v>Денежные взыскания (штрафы) за правонарушения в области дорожного движения</v>
      </c>
      <c r="B152" s="63">
        <v>188</v>
      </c>
      <c r="C152" s="38" t="s">
        <v>30</v>
      </c>
      <c r="D152" s="38" t="s">
        <v>63</v>
      </c>
      <c r="E152" s="38" t="s">
        <v>157</v>
      </c>
      <c r="F152" s="38" t="s">
        <v>85</v>
      </c>
      <c r="G152" s="38" t="s">
        <v>24</v>
      </c>
      <c r="H152" s="38" t="s">
        <v>23</v>
      </c>
      <c r="I152" s="38" t="s">
        <v>62</v>
      </c>
      <c r="J152" s="36" t="s">
        <v>291</v>
      </c>
      <c r="K152" s="34" t="s">
        <v>156</v>
      </c>
      <c r="L152" s="55">
        <v>700</v>
      </c>
      <c r="M152" s="55">
        <v>71.55</v>
      </c>
      <c r="N152" s="55">
        <v>71.55</v>
      </c>
      <c r="O152" s="56">
        <v>28.05</v>
      </c>
    </row>
    <row r="153" spans="1:15" ht="88.5" customHeight="1" x14ac:dyDescent="0.25">
      <c r="A153" s="39" t="str">
        <f t="shared" si="68"/>
        <v>Денежные взыскания (штрафы) за правонарушения в области дорожного движения</v>
      </c>
      <c r="B153" s="63"/>
      <c r="C153" s="38" t="s">
        <v>30</v>
      </c>
      <c r="D153" s="38" t="s">
        <v>63</v>
      </c>
      <c r="E153" s="38" t="s">
        <v>157</v>
      </c>
      <c r="F153" s="38" t="s">
        <v>70</v>
      </c>
      <c r="G153" s="38" t="s">
        <v>24</v>
      </c>
      <c r="H153" s="38" t="s">
        <v>23</v>
      </c>
      <c r="I153" s="38" t="s">
        <v>62</v>
      </c>
      <c r="J153" s="36" t="s">
        <v>292</v>
      </c>
      <c r="K153" s="9"/>
      <c r="L153" s="55">
        <f>L154</f>
        <v>300</v>
      </c>
      <c r="M153" s="55">
        <f t="shared" ref="M153:O153" si="72">M154</f>
        <v>883.99699999999996</v>
      </c>
      <c r="N153" s="55">
        <f t="shared" si="72"/>
        <v>883.99699999999996</v>
      </c>
      <c r="O153" s="55">
        <f t="shared" si="72"/>
        <v>930.54</v>
      </c>
    </row>
    <row r="154" spans="1:15" ht="108.75" customHeight="1" x14ac:dyDescent="0.25">
      <c r="A154" s="39" t="str">
        <f t="shared" ref="A154:A155" si="73">IF(D154="00",J154,IF(E154="00",J154,IF(F154="000",IF(G154="00",J154,J154),A153)))</f>
        <v>Денежные взыскания (штрафы) за правонарушения в области дорожного движения</v>
      </c>
      <c r="B154" s="63">
        <v>188</v>
      </c>
      <c r="C154" s="38" t="s">
        <v>30</v>
      </c>
      <c r="D154" s="38" t="s">
        <v>63</v>
      </c>
      <c r="E154" s="38" t="s">
        <v>157</v>
      </c>
      <c r="F154" s="38" t="s">
        <v>70</v>
      </c>
      <c r="G154" s="38" t="s">
        <v>24</v>
      </c>
      <c r="H154" s="38" t="s">
        <v>23</v>
      </c>
      <c r="I154" s="38" t="s">
        <v>62</v>
      </c>
      <c r="J154" s="36" t="s">
        <v>292</v>
      </c>
      <c r="K154" s="34" t="s">
        <v>156</v>
      </c>
      <c r="L154" s="55">
        <v>300</v>
      </c>
      <c r="M154" s="55">
        <v>883.99699999999996</v>
      </c>
      <c r="N154" s="55">
        <v>883.99699999999996</v>
      </c>
      <c r="O154" s="56">
        <v>930.54</v>
      </c>
    </row>
    <row r="155" spans="1:15" ht="133.5" customHeight="1" x14ac:dyDescent="0.25">
      <c r="A155" s="39" t="str">
        <f t="shared" si="73"/>
        <v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v>
      </c>
      <c r="B155" s="66"/>
      <c r="C155" s="38" t="s">
        <v>30</v>
      </c>
      <c r="D155" s="38" t="s">
        <v>63</v>
      </c>
      <c r="E155" s="38" t="s">
        <v>71</v>
      </c>
      <c r="F155" s="38" t="s">
        <v>69</v>
      </c>
      <c r="G155" s="38" t="s">
        <v>201</v>
      </c>
      <c r="H155" s="38" t="s">
        <v>23</v>
      </c>
      <c r="I155" s="38" t="s">
        <v>62</v>
      </c>
      <c r="J155" s="37" t="s">
        <v>293</v>
      </c>
      <c r="K155" s="9"/>
      <c r="L155" s="55">
        <f>L156</f>
        <v>130</v>
      </c>
      <c r="M155" s="55">
        <f t="shared" ref="M155:O155" si="74">M156</f>
        <v>273.85300000000001</v>
      </c>
      <c r="N155" s="55">
        <f t="shared" si="74"/>
        <v>273.85300000000001</v>
      </c>
      <c r="O155" s="55">
        <f t="shared" si="74"/>
        <v>279.02572999999995</v>
      </c>
    </row>
    <row r="156" spans="1:15" ht="115.5" customHeight="1" x14ac:dyDescent="0.25">
      <c r="A156" s="39" t="str">
        <f t="shared" ref="A156" si="75">IF(D156="00",J156,IF(E156="00",J156,IF(F156="000",IF(G156="00",J156,J156),A155)))</f>
        <v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v>
      </c>
      <c r="B156" s="66"/>
      <c r="C156" s="38" t="s">
        <v>30</v>
      </c>
      <c r="D156" s="38" t="s">
        <v>63</v>
      </c>
      <c r="E156" s="38" t="s">
        <v>71</v>
      </c>
      <c r="F156" s="38" t="s">
        <v>32</v>
      </c>
      <c r="G156" s="38" t="s">
        <v>33</v>
      </c>
      <c r="H156" s="38" t="s">
        <v>23</v>
      </c>
      <c r="I156" s="38" t="s">
        <v>62</v>
      </c>
      <c r="J156" s="36" t="s">
        <v>183</v>
      </c>
      <c r="K156" s="9"/>
      <c r="L156" s="55">
        <f>SUBTOTAL(9,L157:L162)</f>
        <v>130</v>
      </c>
      <c r="M156" s="55">
        <f t="shared" ref="M156:O156" si="76">SUBTOTAL(9,M157:M162)</f>
        <v>273.85300000000001</v>
      </c>
      <c r="N156" s="55">
        <f t="shared" si="76"/>
        <v>273.85300000000001</v>
      </c>
      <c r="O156" s="55">
        <f t="shared" si="76"/>
        <v>279.02572999999995</v>
      </c>
    </row>
    <row r="157" spans="1:15" ht="173.25" customHeight="1" x14ac:dyDescent="0.25">
      <c r="A157" s="39" t="str">
        <f t="shared" ref="A157" si="77">IF(D157="00",J157,IF(E157="00",J157,IF(F157="000",IF(G157="00",J157,J157),A156)))</f>
        <v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v>
      </c>
      <c r="B157" s="66" t="s">
        <v>138</v>
      </c>
      <c r="C157" s="38" t="s">
        <v>30</v>
      </c>
      <c r="D157" s="38" t="s">
        <v>63</v>
      </c>
      <c r="E157" s="38" t="s">
        <v>71</v>
      </c>
      <c r="F157" s="38" t="s">
        <v>32</v>
      </c>
      <c r="G157" s="38" t="s">
        <v>33</v>
      </c>
      <c r="H157" s="38" t="s">
        <v>23</v>
      </c>
      <c r="I157" s="38" t="s">
        <v>62</v>
      </c>
      <c r="J157" s="36" t="s">
        <v>183</v>
      </c>
      <c r="K157" s="4" t="s">
        <v>139</v>
      </c>
      <c r="L157" s="55">
        <v>100</v>
      </c>
      <c r="M157" s="55">
        <v>268.45400000000001</v>
      </c>
      <c r="N157" s="55">
        <v>268.45400000000001</v>
      </c>
      <c r="O157" s="56">
        <v>240</v>
      </c>
    </row>
    <row r="158" spans="1:15" ht="162.75" customHeight="1" x14ac:dyDescent="0.25">
      <c r="A158" s="39" t="str">
        <f t="shared" ref="A158" si="78">IF(D158="00",J158,IF(E158="00",J158,IF(F158="000",IF(G158="00",J158,J158),A157)))</f>
        <v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v>
      </c>
      <c r="B158" s="66" t="s">
        <v>161</v>
      </c>
      <c r="C158" s="38" t="s">
        <v>30</v>
      </c>
      <c r="D158" s="38" t="s">
        <v>63</v>
      </c>
      <c r="E158" s="38" t="s">
        <v>71</v>
      </c>
      <c r="F158" s="38" t="s">
        <v>32</v>
      </c>
      <c r="G158" s="38" t="s">
        <v>33</v>
      </c>
      <c r="H158" s="38" t="s">
        <v>23</v>
      </c>
      <c r="I158" s="38" t="s">
        <v>62</v>
      </c>
      <c r="J158" s="36" t="s">
        <v>183</v>
      </c>
      <c r="K158" s="34" t="s">
        <v>162</v>
      </c>
      <c r="L158" s="55">
        <v>10</v>
      </c>
      <c r="M158" s="55">
        <v>0</v>
      </c>
      <c r="N158" s="55">
        <v>0</v>
      </c>
      <c r="O158" s="56">
        <v>0</v>
      </c>
    </row>
    <row r="159" spans="1:15" ht="160.5" customHeight="1" x14ac:dyDescent="0.25">
      <c r="A159" s="39" t="str">
        <f t="shared" ref="A159" si="79">IF(D159="00",J159,IF(E159="00",J159,IF(F159="000",IF(G159="00",J159,J159),A158)))</f>
        <v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v>
      </c>
      <c r="B159" s="66" t="s">
        <v>29</v>
      </c>
      <c r="C159" s="38" t="s">
        <v>30</v>
      </c>
      <c r="D159" s="38" t="s">
        <v>63</v>
      </c>
      <c r="E159" s="38" t="s">
        <v>71</v>
      </c>
      <c r="F159" s="38" t="s">
        <v>32</v>
      </c>
      <c r="G159" s="38" t="s">
        <v>33</v>
      </c>
      <c r="H159" s="38" t="s">
        <v>23</v>
      </c>
      <c r="I159" s="38" t="s">
        <v>62</v>
      </c>
      <c r="J159" s="36" t="s">
        <v>183</v>
      </c>
      <c r="K159" s="4" t="s">
        <v>27</v>
      </c>
      <c r="L159" s="55">
        <v>10</v>
      </c>
      <c r="M159" s="55">
        <v>5.399</v>
      </c>
      <c r="N159" s="55">
        <v>5.399</v>
      </c>
      <c r="O159" s="56">
        <v>27.695</v>
      </c>
    </row>
    <row r="160" spans="1:15" ht="172.5" customHeight="1" x14ac:dyDescent="0.25">
      <c r="A160" s="39" t="str">
        <f t="shared" ref="A160" si="80">IF(D160="00",J160,IF(E160="00",J160,IF(F160="000",IF(G160="00",J160,J160),A159)))</f>
        <v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v>
      </c>
      <c r="B160" s="66" t="s">
        <v>96</v>
      </c>
      <c r="C160" s="38" t="s">
        <v>30</v>
      </c>
      <c r="D160" s="38" t="s">
        <v>63</v>
      </c>
      <c r="E160" s="38" t="s">
        <v>71</v>
      </c>
      <c r="F160" s="38" t="s">
        <v>32</v>
      </c>
      <c r="G160" s="38" t="s">
        <v>33</v>
      </c>
      <c r="H160" s="38" t="s">
        <v>23</v>
      </c>
      <c r="I160" s="38" t="s">
        <v>62</v>
      </c>
      <c r="J160" s="36" t="s">
        <v>183</v>
      </c>
      <c r="K160" s="14" t="s">
        <v>97</v>
      </c>
      <c r="L160" s="55">
        <v>10</v>
      </c>
      <c r="M160" s="55">
        <v>0</v>
      </c>
      <c r="N160" s="55">
        <v>0</v>
      </c>
      <c r="O160" s="56">
        <v>6.2896799999999997</v>
      </c>
    </row>
    <row r="161" spans="1:15" ht="181.5" customHeight="1" x14ac:dyDescent="0.25">
      <c r="A161" s="39" t="str">
        <f t="shared" ref="A161" si="81">IF(D161="00",J161,IF(E161="00",J161,IF(F161="000",IF(G161="00",J161,J161),A160)))</f>
        <v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v>
      </c>
      <c r="B161" s="66" t="s">
        <v>98</v>
      </c>
      <c r="C161" s="38" t="s">
        <v>30</v>
      </c>
      <c r="D161" s="38" t="s">
        <v>63</v>
      </c>
      <c r="E161" s="38" t="s">
        <v>71</v>
      </c>
      <c r="F161" s="38" t="s">
        <v>32</v>
      </c>
      <c r="G161" s="38" t="s">
        <v>33</v>
      </c>
      <c r="H161" s="38" t="s">
        <v>23</v>
      </c>
      <c r="I161" s="38" t="s">
        <v>62</v>
      </c>
      <c r="J161" s="36" t="s">
        <v>183</v>
      </c>
      <c r="K161" s="4" t="s">
        <v>99</v>
      </c>
      <c r="L161" s="55">
        <v>0</v>
      </c>
      <c r="M161" s="55">
        <v>0</v>
      </c>
      <c r="N161" s="55">
        <v>0</v>
      </c>
      <c r="O161" s="56">
        <v>2.76437</v>
      </c>
    </row>
    <row r="162" spans="1:15" ht="176.25" customHeight="1" x14ac:dyDescent="0.25">
      <c r="A162" s="39" t="str">
        <f t="shared" ref="A162:A163" si="82">IF(D162="00",J162,IF(E162="00",J162,IF(F162="000",IF(G162="00",J162,J162),A161)))</f>
        <v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v>
      </c>
      <c r="B162" s="66" t="s">
        <v>103</v>
      </c>
      <c r="C162" s="38" t="s">
        <v>30</v>
      </c>
      <c r="D162" s="38" t="s">
        <v>63</v>
      </c>
      <c r="E162" s="38" t="s">
        <v>71</v>
      </c>
      <c r="F162" s="38" t="s">
        <v>32</v>
      </c>
      <c r="G162" s="38" t="s">
        <v>33</v>
      </c>
      <c r="H162" s="38" t="s">
        <v>23</v>
      </c>
      <c r="I162" s="38" t="s">
        <v>62</v>
      </c>
      <c r="J162" s="36" t="s">
        <v>183</v>
      </c>
      <c r="K162" s="15" t="s">
        <v>102</v>
      </c>
      <c r="L162" s="55">
        <v>0</v>
      </c>
      <c r="M162" s="55">
        <v>0</v>
      </c>
      <c r="N162" s="55">
        <v>0</v>
      </c>
      <c r="O162" s="56">
        <v>2.2766799999999998</v>
      </c>
    </row>
    <row r="163" spans="1:15" ht="81" customHeight="1" x14ac:dyDescent="0.25">
      <c r="A163" s="25" t="str">
        <f t="shared" si="82"/>
        <v>Суммы по искам о возмещении вреда, причиненного окружающей среде</v>
      </c>
      <c r="B163" s="65"/>
      <c r="C163" s="22" t="s">
        <v>30</v>
      </c>
      <c r="D163" s="22" t="s">
        <v>63</v>
      </c>
      <c r="E163" s="22" t="s">
        <v>28</v>
      </c>
      <c r="F163" s="22" t="s">
        <v>69</v>
      </c>
      <c r="G163" s="22" t="s">
        <v>201</v>
      </c>
      <c r="H163" s="22" t="s">
        <v>23</v>
      </c>
      <c r="I163" s="22" t="s">
        <v>62</v>
      </c>
      <c r="J163" s="37" t="s">
        <v>294</v>
      </c>
      <c r="K163" s="9"/>
      <c r="L163" s="55">
        <f>L164</f>
        <v>10</v>
      </c>
      <c r="M163" s="55">
        <f t="shared" ref="M163:O163" si="83">M164</f>
        <v>140.529</v>
      </c>
      <c r="N163" s="55">
        <f t="shared" si="83"/>
        <v>140.529</v>
      </c>
      <c r="O163" s="55">
        <f t="shared" si="83"/>
        <v>149.499</v>
      </c>
    </row>
    <row r="164" spans="1:15" ht="122.25" customHeight="1" x14ac:dyDescent="0.25">
      <c r="A164" s="25" t="str">
        <f t="shared" ref="A164" si="84">IF(D164="00",J164,IF(E164="00",J164,IF(F164="000",IF(G164="00",J164,J164),A163)))</f>
        <v>Суммы по искам о возмещении вреда, причиненного окружающей среде</v>
      </c>
      <c r="B164" s="65"/>
      <c r="C164" s="22" t="s">
        <v>30</v>
      </c>
      <c r="D164" s="22" t="s">
        <v>63</v>
      </c>
      <c r="E164" s="22" t="s">
        <v>28</v>
      </c>
      <c r="F164" s="22" t="s">
        <v>70</v>
      </c>
      <c r="G164" s="22" t="s">
        <v>33</v>
      </c>
      <c r="H164" s="22" t="s">
        <v>23</v>
      </c>
      <c r="I164" s="22" t="s">
        <v>62</v>
      </c>
      <c r="J164" s="36" t="s">
        <v>72</v>
      </c>
      <c r="K164" s="9"/>
      <c r="L164" s="55">
        <f>L165</f>
        <v>10</v>
      </c>
      <c r="M164" s="55">
        <f t="shared" ref="M164:O164" si="85">M165</f>
        <v>140.529</v>
      </c>
      <c r="N164" s="55">
        <f t="shared" si="85"/>
        <v>140.529</v>
      </c>
      <c r="O164" s="55">
        <f t="shared" si="85"/>
        <v>149.499</v>
      </c>
    </row>
    <row r="165" spans="1:15" ht="99" customHeight="1" x14ac:dyDescent="0.25">
      <c r="A165" s="25" t="str">
        <f t="shared" ref="A165:A166" si="86">IF(D165="00",J165,IF(E165="00",J165,IF(F165="000",IF(G165="00",J165,J165),A164)))</f>
        <v>Суммы по искам о возмещении вреда, причиненного окружающей среде</v>
      </c>
      <c r="B165" s="65" t="s">
        <v>117</v>
      </c>
      <c r="C165" s="22" t="s">
        <v>30</v>
      </c>
      <c r="D165" s="22" t="s">
        <v>63</v>
      </c>
      <c r="E165" s="22" t="s">
        <v>28</v>
      </c>
      <c r="F165" s="22" t="s">
        <v>70</v>
      </c>
      <c r="G165" s="22" t="s">
        <v>33</v>
      </c>
      <c r="H165" s="22" t="s">
        <v>23</v>
      </c>
      <c r="I165" s="22" t="s">
        <v>62</v>
      </c>
      <c r="J165" s="36" t="s">
        <v>72</v>
      </c>
      <c r="K165" s="4" t="s">
        <v>118</v>
      </c>
      <c r="L165" s="55">
        <v>10</v>
      </c>
      <c r="M165" s="55">
        <v>140.529</v>
      </c>
      <c r="N165" s="55">
        <v>140.529</v>
      </c>
      <c r="O165" s="56">
        <v>149.499</v>
      </c>
    </row>
    <row r="166" spans="1:15" ht="71.25" customHeight="1" x14ac:dyDescent="0.25">
      <c r="A166" s="39" t="str">
        <f t="shared" si="86"/>
        <v>Денежные взыскания (штрафы) за нарушение условий договоров (соглашений) о предоставлении бюджетных кредитов</v>
      </c>
      <c r="B166" s="66"/>
      <c r="C166" s="38" t="s">
        <v>30</v>
      </c>
      <c r="D166" s="38" t="s">
        <v>63</v>
      </c>
      <c r="E166" s="38" t="s">
        <v>74</v>
      </c>
      <c r="F166" s="38" t="s">
        <v>69</v>
      </c>
      <c r="G166" s="38" t="s">
        <v>201</v>
      </c>
      <c r="H166" s="38" t="s">
        <v>23</v>
      </c>
      <c r="I166" s="38" t="s">
        <v>62</v>
      </c>
      <c r="J166" s="37" t="s">
        <v>295</v>
      </c>
      <c r="K166" s="9"/>
      <c r="L166" s="55">
        <f>L167</f>
        <v>10</v>
      </c>
      <c r="M166" s="55">
        <f t="shared" ref="M166:O166" si="87">M167</f>
        <v>0</v>
      </c>
      <c r="N166" s="55">
        <f t="shared" si="87"/>
        <v>0</v>
      </c>
      <c r="O166" s="55">
        <f t="shared" si="87"/>
        <v>3.8000000000000002E-4</v>
      </c>
    </row>
    <row r="167" spans="1:15" ht="62.25" customHeight="1" x14ac:dyDescent="0.25">
      <c r="A167" s="39" t="str">
        <f t="shared" ref="A167" si="88">IF(D167="00",J167,IF(E167="00",J167,IF(F167="000",IF(G167="00",J167,J167),A166)))</f>
        <v>Денежные взыскания (штрафы) за нарушение условий договоров (соглашений) о предоставлении бюджетных кредитов</v>
      </c>
      <c r="B167" s="66"/>
      <c r="C167" s="38" t="s">
        <v>30</v>
      </c>
      <c r="D167" s="38" t="s">
        <v>63</v>
      </c>
      <c r="E167" s="38" t="s">
        <v>74</v>
      </c>
      <c r="F167" s="38" t="s">
        <v>32</v>
      </c>
      <c r="G167" s="38" t="s">
        <v>33</v>
      </c>
      <c r="H167" s="38" t="s">
        <v>23</v>
      </c>
      <c r="I167" s="38" t="s">
        <v>62</v>
      </c>
      <c r="J167" s="36" t="s">
        <v>187</v>
      </c>
      <c r="K167" s="9"/>
      <c r="L167" s="55">
        <f>L168</f>
        <v>10</v>
      </c>
      <c r="M167" s="55">
        <f t="shared" ref="M167:O167" si="89">M168</f>
        <v>0</v>
      </c>
      <c r="N167" s="55">
        <f t="shared" si="89"/>
        <v>0</v>
      </c>
      <c r="O167" s="55">
        <f t="shared" si="89"/>
        <v>3.8000000000000002E-4</v>
      </c>
    </row>
    <row r="168" spans="1:15" ht="68.25" customHeight="1" x14ac:dyDescent="0.25">
      <c r="A168" s="39" t="str">
        <f t="shared" ref="A168" si="90">IF(D168="00",J168,IF(E168="00",J168,IF(F168="000",IF(G168="00",J168,J168),A167)))</f>
        <v>Денежные взыскания (штрафы) за нарушение условий договоров (соглашений) о предоставлении бюджетных кредитов</v>
      </c>
      <c r="B168" s="66" t="s">
        <v>29</v>
      </c>
      <c r="C168" s="38" t="s">
        <v>30</v>
      </c>
      <c r="D168" s="38" t="s">
        <v>63</v>
      </c>
      <c r="E168" s="38" t="s">
        <v>74</v>
      </c>
      <c r="F168" s="38" t="s">
        <v>32</v>
      </c>
      <c r="G168" s="38" t="s">
        <v>33</v>
      </c>
      <c r="H168" s="38" t="s">
        <v>23</v>
      </c>
      <c r="I168" s="38" t="s">
        <v>62</v>
      </c>
      <c r="J168" s="36" t="s">
        <v>187</v>
      </c>
      <c r="K168" s="4" t="s">
        <v>27</v>
      </c>
      <c r="L168" s="55">
        <v>10</v>
      </c>
      <c r="M168" s="55">
        <v>0</v>
      </c>
      <c r="N168" s="55">
        <v>0</v>
      </c>
      <c r="O168" s="56">
        <v>3.8000000000000002E-4</v>
      </c>
    </row>
    <row r="169" spans="1:15" ht="96.75" customHeight="1" x14ac:dyDescent="0.25">
      <c r="A169" s="36" t="s">
        <v>116</v>
      </c>
      <c r="B169" s="63"/>
      <c r="C169" s="38" t="s">
        <v>30</v>
      </c>
      <c r="D169" s="38" t="s">
        <v>63</v>
      </c>
      <c r="E169" s="38" t="s">
        <v>115</v>
      </c>
      <c r="F169" s="38" t="s">
        <v>69</v>
      </c>
      <c r="G169" s="38" t="s">
        <v>24</v>
      </c>
      <c r="H169" s="38" t="s">
        <v>23</v>
      </c>
      <c r="I169" s="38" t="s">
        <v>62</v>
      </c>
      <c r="J169" s="36" t="s">
        <v>116</v>
      </c>
      <c r="K169" s="9"/>
      <c r="L169" s="55">
        <f>SUBTOTAL(9,L170:L175)</f>
        <v>60</v>
      </c>
      <c r="M169" s="55">
        <f t="shared" ref="M169:O169" si="91">SUBTOTAL(9,M170:M175)</f>
        <v>171.78199999999998</v>
      </c>
      <c r="N169" s="55">
        <f t="shared" si="91"/>
        <v>171.78199999999998</v>
      </c>
      <c r="O169" s="55">
        <f t="shared" si="91"/>
        <v>182.13292000000001</v>
      </c>
    </row>
    <row r="170" spans="1:15" ht="96.75" customHeight="1" x14ac:dyDescent="0.25">
      <c r="A170" s="36" t="s">
        <v>116</v>
      </c>
      <c r="B170" s="10" t="s">
        <v>112</v>
      </c>
      <c r="C170" s="38" t="s">
        <v>30</v>
      </c>
      <c r="D170" s="38" t="s">
        <v>63</v>
      </c>
      <c r="E170" s="38" t="s">
        <v>115</v>
      </c>
      <c r="F170" s="38" t="s">
        <v>69</v>
      </c>
      <c r="G170" s="38" t="s">
        <v>24</v>
      </c>
      <c r="H170" s="38" t="s">
        <v>23</v>
      </c>
      <c r="I170" s="38" t="s">
        <v>62</v>
      </c>
      <c r="J170" s="36" t="s">
        <v>116</v>
      </c>
      <c r="K170" s="4" t="s">
        <v>114</v>
      </c>
      <c r="L170" s="55">
        <v>10</v>
      </c>
      <c r="M170" s="55">
        <v>0</v>
      </c>
      <c r="N170" s="55">
        <v>0</v>
      </c>
      <c r="O170" s="56">
        <v>0</v>
      </c>
    </row>
    <row r="171" spans="1:15" ht="128.25" customHeight="1" x14ac:dyDescent="0.25">
      <c r="A171" s="36" t="s">
        <v>116</v>
      </c>
      <c r="B171" s="65" t="s">
        <v>87</v>
      </c>
      <c r="C171" s="38" t="s">
        <v>30</v>
      </c>
      <c r="D171" s="38" t="s">
        <v>63</v>
      </c>
      <c r="E171" s="38" t="s">
        <v>115</v>
      </c>
      <c r="F171" s="38" t="s">
        <v>69</v>
      </c>
      <c r="G171" s="38" t="s">
        <v>24</v>
      </c>
      <c r="H171" s="38" t="s">
        <v>23</v>
      </c>
      <c r="I171" s="38" t="s">
        <v>62</v>
      </c>
      <c r="J171" s="36" t="s">
        <v>116</v>
      </c>
      <c r="K171" s="4" t="s">
        <v>119</v>
      </c>
      <c r="L171" s="55">
        <v>10</v>
      </c>
      <c r="M171" s="55">
        <v>61</v>
      </c>
      <c r="N171" s="55">
        <v>61</v>
      </c>
      <c r="O171" s="56">
        <v>61</v>
      </c>
    </row>
    <row r="172" spans="1:15" ht="147.75" customHeight="1" x14ac:dyDescent="0.25">
      <c r="A172" s="36" t="s">
        <v>116</v>
      </c>
      <c r="B172" s="65" t="s">
        <v>133</v>
      </c>
      <c r="C172" s="38" t="s">
        <v>30</v>
      </c>
      <c r="D172" s="38" t="s">
        <v>63</v>
      </c>
      <c r="E172" s="38" t="s">
        <v>115</v>
      </c>
      <c r="F172" s="38" t="s">
        <v>69</v>
      </c>
      <c r="G172" s="38" t="s">
        <v>24</v>
      </c>
      <c r="H172" s="38" t="s">
        <v>23</v>
      </c>
      <c r="I172" s="38" t="s">
        <v>62</v>
      </c>
      <c r="J172" s="36" t="s">
        <v>116</v>
      </c>
      <c r="K172" s="4" t="s">
        <v>134</v>
      </c>
      <c r="L172" s="55">
        <v>10</v>
      </c>
      <c r="M172" s="55">
        <v>1</v>
      </c>
      <c r="N172" s="55">
        <v>1</v>
      </c>
      <c r="O172" s="56">
        <v>3.7235299999999998</v>
      </c>
    </row>
    <row r="173" spans="1:15" ht="170.25" customHeight="1" x14ac:dyDescent="0.25">
      <c r="A173" s="36" t="s">
        <v>116</v>
      </c>
      <c r="B173" s="65" t="s">
        <v>136</v>
      </c>
      <c r="C173" s="38" t="s">
        <v>30</v>
      </c>
      <c r="D173" s="38" t="s">
        <v>63</v>
      </c>
      <c r="E173" s="38" t="s">
        <v>115</v>
      </c>
      <c r="F173" s="38" t="s">
        <v>69</v>
      </c>
      <c r="G173" s="38" t="s">
        <v>24</v>
      </c>
      <c r="H173" s="38" t="s">
        <v>23</v>
      </c>
      <c r="I173" s="38" t="s">
        <v>62</v>
      </c>
      <c r="J173" s="36" t="s">
        <v>116</v>
      </c>
      <c r="K173" s="4" t="s">
        <v>137</v>
      </c>
      <c r="L173" s="55">
        <v>10</v>
      </c>
      <c r="M173" s="55">
        <v>3.0000000000000001E-3</v>
      </c>
      <c r="N173" s="55">
        <v>3.0000000000000001E-3</v>
      </c>
      <c r="O173" s="56">
        <v>0</v>
      </c>
    </row>
    <row r="174" spans="1:15" ht="171.75" customHeight="1" x14ac:dyDescent="0.25">
      <c r="A174" s="36" t="s">
        <v>116</v>
      </c>
      <c r="B174" s="65" t="s">
        <v>140</v>
      </c>
      <c r="C174" s="38" t="s">
        <v>30</v>
      </c>
      <c r="D174" s="38" t="s">
        <v>63</v>
      </c>
      <c r="E174" s="38" t="s">
        <v>115</v>
      </c>
      <c r="F174" s="38" t="s">
        <v>69</v>
      </c>
      <c r="G174" s="38" t="s">
        <v>24</v>
      </c>
      <c r="H174" s="38" t="s">
        <v>23</v>
      </c>
      <c r="I174" s="38" t="s">
        <v>62</v>
      </c>
      <c r="J174" s="36" t="s">
        <v>116</v>
      </c>
      <c r="K174" s="4" t="s">
        <v>141</v>
      </c>
      <c r="L174" s="55">
        <v>10</v>
      </c>
      <c r="M174" s="55">
        <v>4</v>
      </c>
      <c r="N174" s="55">
        <v>4</v>
      </c>
      <c r="O174" s="56">
        <v>4</v>
      </c>
    </row>
    <row r="175" spans="1:15" ht="104.25" customHeight="1" x14ac:dyDescent="0.25">
      <c r="A175" s="36" t="s">
        <v>116</v>
      </c>
      <c r="B175" s="65" t="s">
        <v>155</v>
      </c>
      <c r="C175" s="38" t="s">
        <v>30</v>
      </c>
      <c r="D175" s="38" t="s">
        <v>63</v>
      </c>
      <c r="E175" s="38" t="s">
        <v>115</v>
      </c>
      <c r="F175" s="38" t="s">
        <v>69</v>
      </c>
      <c r="G175" s="38" t="s">
        <v>24</v>
      </c>
      <c r="H175" s="38" t="s">
        <v>23</v>
      </c>
      <c r="I175" s="38" t="s">
        <v>62</v>
      </c>
      <c r="J175" s="36" t="s">
        <v>116</v>
      </c>
      <c r="K175" s="34" t="s">
        <v>156</v>
      </c>
      <c r="L175" s="55">
        <v>10</v>
      </c>
      <c r="M175" s="55">
        <v>105.779</v>
      </c>
      <c r="N175" s="55">
        <v>105.779</v>
      </c>
      <c r="O175" s="56">
        <v>113.40939</v>
      </c>
    </row>
    <row r="176" spans="1:15" ht="45" customHeight="1" x14ac:dyDescent="0.25">
      <c r="A176" s="36" t="s">
        <v>296</v>
      </c>
      <c r="B176" s="63"/>
      <c r="C176" s="38" t="s">
        <v>30</v>
      </c>
      <c r="D176" s="38" t="s">
        <v>63</v>
      </c>
      <c r="E176" s="38" t="s">
        <v>165</v>
      </c>
      <c r="F176" s="38" t="s">
        <v>69</v>
      </c>
      <c r="G176" s="38" t="s">
        <v>35</v>
      </c>
      <c r="H176" s="38" t="s">
        <v>23</v>
      </c>
      <c r="I176" s="38" t="s">
        <v>62</v>
      </c>
      <c r="J176" s="36" t="s">
        <v>296</v>
      </c>
      <c r="K176" s="9"/>
      <c r="L176" s="55">
        <f>L177</f>
        <v>10</v>
      </c>
      <c r="M176" s="55">
        <f t="shared" ref="M176:O176" si="92">M177</f>
        <v>0</v>
      </c>
      <c r="N176" s="55">
        <f t="shared" si="92"/>
        <v>0</v>
      </c>
      <c r="O176" s="55">
        <f t="shared" si="92"/>
        <v>-130.77212</v>
      </c>
    </row>
    <row r="177" spans="1:15" ht="61.5" customHeight="1" x14ac:dyDescent="0.25">
      <c r="A177" s="36" t="s">
        <v>296</v>
      </c>
      <c r="B177" s="63"/>
      <c r="C177" s="38" t="s">
        <v>30</v>
      </c>
      <c r="D177" s="38" t="s">
        <v>63</v>
      </c>
      <c r="E177" s="38" t="s">
        <v>165</v>
      </c>
      <c r="F177" s="38" t="s">
        <v>70</v>
      </c>
      <c r="G177" s="38" t="s">
        <v>35</v>
      </c>
      <c r="H177" s="38" t="s">
        <v>23</v>
      </c>
      <c r="I177" s="38" t="s">
        <v>62</v>
      </c>
      <c r="J177" s="36" t="s">
        <v>297</v>
      </c>
      <c r="K177" s="9"/>
      <c r="L177" s="55">
        <f>L178</f>
        <v>10</v>
      </c>
      <c r="M177" s="55">
        <f t="shared" ref="M177:O177" si="93">M178</f>
        <v>0</v>
      </c>
      <c r="N177" s="55">
        <f t="shared" si="93"/>
        <v>0</v>
      </c>
      <c r="O177" s="55">
        <f t="shared" si="93"/>
        <v>-130.77212</v>
      </c>
    </row>
    <row r="178" spans="1:15" ht="97.5" customHeight="1" x14ac:dyDescent="0.25">
      <c r="A178" s="36" t="s">
        <v>296</v>
      </c>
      <c r="B178" s="63">
        <v>821</v>
      </c>
      <c r="C178" s="38" t="s">
        <v>30</v>
      </c>
      <c r="D178" s="38" t="s">
        <v>63</v>
      </c>
      <c r="E178" s="38" t="s">
        <v>165</v>
      </c>
      <c r="F178" s="38" t="s">
        <v>70</v>
      </c>
      <c r="G178" s="38" t="s">
        <v>35</v>
      </c>
      <c r="H178" s="38" t="s">
        <v>23</v>
      </c>
      <c r="I178" s="38" t="s">
        <v>62</v>
      </c>
      <c r="J178" s="36" t="s">
        <v>297</v>
      </c>
      <c r="K178" s="4" t="s">
        <v>166</v>
      </c>
      <c r="L178" s="55">
        <v>10</v>
      </c>
      <c r="M178" s="55">
        <v>0</v>
      </c>
      <c r="N178" s="55">
        <v>0</v>
      </c>
      <c r="O178" s="56">
        <v>-130.77212</v>
      </c>
    </row>
    <row r="179" spans="1:15" ht="69" customHeight="1" x14ac:dyDescent="0.25">
      <c r="A179" s="39" t="str">
        <f t="shared" ref="A179" si="94">IF(D179="00",J179,IF(E179="00",J179,IF(F179="000",IF(G179="00",J179,J179),A178)))</f>
        <v>Прочие поступления от денежных взысканий (штрафов) и иных сумм в возмещение ущерба</v>
      </c>
      <c r="B179" s="66"/>
      <c r="C179" s="38" t="s">
        <v>30</v>
      </c>
      <c r="D179" s="38" t="s">
        <v>63</v>
      </c>
      <c r="E179" s="38" t="s">
        <v>75</v>
      </c>
      <c r="F179" s="38" t="s">
        <v>69</v>
      </c>
      <c r="G179" s="38" t="s">
        <v>201</v>
      </c>
      <c r="H179" s="38" t="s">
        <v>23</v>
      </c>
      <c r="I179" s="38" t="s">
        <v>62</v>
      </c>
      <c r="J179" s="37" t="s">
        <v>298</v>
      </c>
      <c r="K179" s="9"/>
      <c r="L179" s="55">
        <f>L180</f>
        <v>7730</v>
      </c>
      <c r="M179" s="55">
        <f t="shared" ref="M179:O179" si="95">M180</f>
        <v>2527.3330000000001</v>
      </c>
      <c r="N179" s="55">
        <f t="shared" si="95"/>
        <v>2527.3330000000001</v>
      </c>
      <c r="O179" s="55">
        <f t="shared" si="95"/>
        <v>2780.86366</v>
      </c>
    </row>
    <row r="180" spans="1:15" ht="56.25" customHeight="1" x14ac:dyDescent="0.25">
      <c r="A180" s="39" t="str">
        <f t="shared" ref="A180" si="96">IF(D180="00",J180,IF(E180="00",J180,IF(F180="000",IF(G180="00",J180,J180),A179)))</f>
        <v>Прочие поступления от денежных взысканий (штрафов) и иных сумм в возмещение ущерба</v>
      </c>
      <c r="B180" s="66"/>
      <c r="C180" s="38" t="s">
        <v>30</v>
      </c>
      <c r="D180" s="38" t="s">
        <v>63</v>
      </c>
      <c r="E180" s="38" t="s">
        <v>75</v>
      </c>
      <c r="F180" s="38" t="s">
        <v>32</v>
      </c>
      <c r="G180" s="38" t="s">
        <v>33</v>
      </c>
      <c r="H180" s="38" t="s">
        <v>23</v>
      </c>
      <c r="I180" s="38" t="s">
        <v>62</v>
      </c>
      <c r="J180" s="36" t="s">
        <v>76</v>
      </c>
      <c r="K180" s="9"/>
      <c r="L180" s="55">
        <f>SUBTOTAL(9,L181:L196)</f>
        <v>7730</v>
      </c>
      <c r="M180" s="55">
        <f t="shared" ref="M180:O180" si="97">SUBTOTAL(9,M181:M196)</f>
        <v>2527.3330000000001</v>
      </c>
      <c r="N180" s="55">
        <f t="shared" si="97"/>
        <v>2527.3330000000001</v>
      </c>
      <c r="O180" s="55">
        <f t="shared" si="97"/>
        <v>2780.86366</v>
      </c>
    </row>
    <row r="181" spans="1:15" ht="70.5" customHeight="1" x14ac:dyDescent="0.25">
      <c r="A181" s="39" t="str">
        <f t="shared" ref="A181" si="98">IF(D181="00",J181,IF(E181="00",J181,IF(F181="000",IF(G181="00",J181,J181),A180)))</f>
        <v>Прочие поступления от денежных взысканий (штрафов) и иных сумм в возмещение ущерба</v>
      </c>
      <c r="B181" s="66" t="s">
        <v>112</v>
      </c>
      <c r="C181" s="38" t="s">
        <v>30</v>
      </c>
      <c r="D181" s="38" t="s">
        <v>63</v>
      </c>
      <c r="E181" s="38" t="s">
        <v>75</v>
      </c>
      <c r="F181" s="38" t="s">
        <v>32</v>
      </c>
      <c r="G181" s="38" t="s">
        <v>33</v>
      </c>
      <c r="H181" s="38" t="s">
        <v>23</v>
      </c>
      <c r="I181" s="38" t="s">
        <v>62</v>
      </c>
      <c r="J181" s="36" t="s">
        <v>76</v>
      </c>
      <c r="K181" s="4" t="s">
        <v>114</v>
      </c>
      <c r="L181" s="55">
        <v>10</v>
      </c>
      <c r="M181" s="55">
        <v>0</v>
      </c>
      <c r="N181" s="55">
        <v>0</v>
      </c>
      <c r="O181" s="56">
        <v>0</v>
      </c>
    </row>
    <row r="182" spans="1:15" ht="75" customHeight="1" x14ac:dyDescent="0.25">
      <c r="A182" s="39" t="str">
        <f t="shared" ref="A182" si="99">IF(D182="00",J182,IF(E182="00",J182,IF(F182="000",IF(G182="00",J182,J182),A181)))</f>
        <v>Прочие поступления от денежных взысканий (штрафов) и иных сумм в возмещение ущерба</v>
      </c>
      <c r="B182" s="66" t="s">
        <v>160</v>
      </c>
      <c r="C182" s="38" t="s">
        <v>30</v>
      </c>
      <c r="D182" s="38" t="s">
        <v>63</v>
      </c>
      <c r="E182" s="38" t="s">
        <v>75</v>
      </c>
      <c r="F182" s="38" t="s">
        <v>32</v>
      </c>
      <c r="G182" s="38" t="s">
        <v>33</v>
      </c>
      <c r="H182" s="38" t="s">
        <v>23</v>
      </c>
      <c r="I182" s="38" t="s">
        <v>62</v>
      </c>
      <c r="J182" s="36" t="s">
        <v>76</v>
      </c>
      <c r="K182" s="4" t="s">
        <v>189</v>
      </c>
      <c r="L182" s="55">
        <v>10</v>
      </c>
      <c r="M182" s="55">
        <v>180</v>
      </c>
      <c r="N182" s="55">
        <v>180</v>
      </c>
      <c r="O182" s="56">
        <v>180</v>
      </c>
    </row>
    <row r="183" spans="1:15" ht="75" customHeight="1" x14ac:dyDescent="0.25">
      <c r="A183" s="39" t="str">
        <f t="shared" ref="A183" si="100">IF(D183="00",J183,IF(E183="00",J183,IF(F183="000",IF(G183="00",J183,J183),A182)))</f>
        <v>Прочие поступления от денежных взысканий (штрафов) и иных сумм в возмещение ущерба</v>
      </c>
      <c r="B183" s="66" t="s">
        <v>117</v>
      </c>
      <c r="C183" s="38" t="s">
        <v>30</v>
      </c>
      <c r="D183" s="38" t="s">
        <v>63</v>
      </c>
      <c r="E183" s="38" t="s">
        <v>75</v>
      </c>
      <c r="F183" s="38" t="s">
        <v>32</v>
      </c>
      <c r="G183" s="38" t="s">
        <v>33</v>
      </c>
      <c r="H183" s="38" t="s">
        <v>23</v>
      </c>
      <c r="I183" s="38" t="s">
        <v>62</v>
      </c>
      <c r="J183" s="36" t="s">
        <v>76</v>
      </c>
      <c r="K183" s="4" t="s">
        <v>118</v>
      </c>
      <c r="L183" s="55">
        <v>180</v>
      </c>
      <c r="M183" s="55">
        <v>109.355</v>
      </c>
      <c r="N183" s="55">
        <v>109.355</v>
      </c>
      <c r="O183" s="56">
        <v>109.27624</v>
      </c>
    </row>
    <row r="184" spans="1:15" ht="78.75" customHeight="1" x14ac:dyDescent="0.25">
      <c r="A184" s="39" t="str">
        <f t="shared" ref="A184" si="101">IF(D184="00",J184,IF(E184="00",J184,IF(F184="000",IF(G184="00",J184,J184),A183)))</f>
        <v>Прочие поступления от денежных взысканий (штрафов) и иных сумм в возмещение ущерба</v>
      </c>
      <c r="B184" s="66" t="s">
        <v>87</v>
      </c>
      <c r="C184" s="38" t="s">
        <v>30</v>
      </c>
      <c r="D184" s="38" t="s">
        <v>63</v>
      </c>
      <c r="E184" s="38" t="s">
        <v>75</v>
      </c>
      <c r="F184" s="38" t="s">
        <v>32</v>
      </c>
      <c r="G184" s="38" t="s">
        <v>33</v>
      </c>
      <c r="H184" s="38" t="s">
        <v>23</v>
      </c>
      <c r="I184" s="38" t="s">
        <v>62</v>
      </c>
      <c r="J184" s="36" t="s">
        <v>76</v>
      </c>
      <c r="K184" s="4" t="s">
        <v>119</v>
      </c>
      <c r="L184" s="55">
        <v>480</v>
      </c>
      <c r="M184" s="55">
        <v>195.3</v>
      </c>
      <c r="N184" s="55">
        <v>195.3</v>
      </c>
      <c r="O184" s="56">
        <v>186.11313999999999</v>
      </c>
    </row>
    <row r="185" spans="1:15" ht="60.75" customHeight="1" x14ac:dyDescent="0.25">
      <c r="A185" s="39" t="str">
        <f t="shared" ref="A185" si="102">IF(D185="00",J185,IF(E185="00",J185,IF(F185="000",IF(G185="00",J185,J185),A184)))</f>
        <v>Прочие поступления от денежных взысканий (штрафов) и иных сумм в возмещение ущерба</v>
      </c>
      <c r="B185" s="66" t="s">
        <v>131</v>
      </c>
      <c r="C185" s="38" t="s">
        <v>30</v>
      </c>
      <c r="D185" s="38" t="s">
        <v>63</v>
      </c>
      <c r="E185" s="38" t="s">
        <v>75</v>
      </c>
      <c r="F185" s="38" t="s">
        <v>32</v>
      </c>
      <c r="G185" s="38" t="s">
        <v>33</v>
      </c>
      <c r="H185" s="38" t="s">
        <v>23</v>
      </c>
      <c r="I185" s="38" t="s">
        <v>62</v>
      </c>
      <c r="J185" s="36" t="s">
        <v>76</v>
      </c>
      <c r="K185" s="4" t="s">
        <v>132</v>
      </c>
      <c r="L185" s="55">
        <v>0</v>
      </c>
      <c r="M185" s="55">
        <v>10</v>
      </c>
      <c r="N185" s="55">
        <v>10</v>
      </c>
      <c r="O185" s="56">
        <v>10</v>
      </c>
    </row>
    <row r="186" spans="1:15" ht="105.75" customHeight="1" x14ac:dyDescent="0.25">
      <c r="A186" s="39" t="str">
        <f t="shared" ref="A186" si="103">IF(D186="00",J186,IF(E186="00",J186,IF(F186="000",IF(G186="00",J186,J186),A185)))</f>
        <v>Прочие поступления от денежных взысканий (штрафов) и иных сумм в возмещение ущерба</v>
      </c>
      <c r="B186" s="66" t="s">
        <v>133</v>
      </c>
      <c r="C186" s="38" t="s">
        <v>30</v>
      </c>
      <c r="D186" s="38" t="s">
        <v>63</v>
      </c>
      <c r="E186" s="38" t="s">
        <v>75</v>
      </c>
      <c r="F186" s="38" t="s">
        <v>32</v>
      </c>
      <c r="G186" s="38" t="s">
        <v>33</v>
      </c>
      <c r="H186" s="38" t="s">
        <v>23</v>
      </c>
      <c r="I186" s="38" t="s">
        <v>62</v>
      </c>
      <c r="J186" s="36" t="s">
        <v>76</v>
      </c>
      <c r="K186" s="4" t="s">
        <v>134</v>
      </c>
      <c r="L186" s="55">
        <v>100</v>
      </c>
      <c r="M186" s="55">
        <v>89.716999999999999</v>
      </c>
      <c r="N186" s="55">
        <v>89.716999999999999</v>
      </c>
      <c r="O186" s="56">
        <v>16.768699999999999</v>
      </c>
    </row>
    <row r="187" spans="1:15" ht="127.5" customHeight="1" x14ac:dyDescent="0.25">
      <c r="A187" s="39" t="str">
        <f t="shared" ref="A187" si="104">IF(D187="00",J187,IF(E187="00",J187,IF(F187="000",IF(G187="00",J187,J187),A186)))</f>
        <v>Прочие поступления от денежных взысканий (штрафов) и иных сумм в возмещение ущерба</v>
      </c>
      <c r="B187" s="66" t="s">
        <v>140</v>
      </c>
      <c r="C187" s="38" t="s">
        <v>30</v>
      </c>
      <c r="D187" s="38" t="s">
        <v>63</v>
      </c>
      <c r="E187" s="38" t="s">
        <v>75</v>
      </c>
      <c r="F187" s="38" t="s">
        <v>32</v>
      </c>
      <c r="G187" s="38" t="s">
        <v>33</v>
      </c>
      <c r="H187" s="38" t="s">
        <v>23</v>
      </c>
      <c r="I187" s="38" t="s">
        <v>62</v>
      </c>
      <c r="J187" s="36" t="s">
        <v>76</v>
      </c>
      <c r="K187" s="4" t="s">
        <v>141</v>
      </c>
      <c r="L187" s="55">
        <v>10</v>
      </c>
      <c r="M187" s="55">
        <v>58</v>
      </c>
      <c r="N187" s="55">
        <v>58</v>
      </c>
      <c r="O187" s="56">
        <v>55.1</v>
      </c>
    </row>
    <row r="188" spans="1:15" ht="45" customHeight="1" x14ac:dyDescent="0.25">
      <c r="A188" s="39" t="str">
        <f t="shared" ref="A188" si="105">IF(D188="00",J188,IF(E188="00",J188,IF(F188="000",IF(G188="00",J188,J188),A187)))</f>
        <v>Прочие поступления от денежных взысканий (штрафов) и иных сумм в возмещение ущерба</v>
      </c>
      <c r="B188" s="66" t="s">
        <v>142</v>
      </c>
      <c r="C188" s="38" t="s">
        <v>30</v>
      </c>
      <c r="D188" s="38" t="s">
        <v>63</v>
      </c>
      <c r="E188" s="38" t="s">
        <v>75</v>
      </c>
      <c r="F188" s="38" t="s">
        <v>32</v>
      </c>
      <c r="G188" s="38" t="s">
        <v>33</v>
      </c>
      <c r="H188" s="38" t="s">
        <v>23</v>
      </c>
      <c r="I188" s="38" t="s">
        <v>62</v>
      </c>
      <c r="J188" s="36" t="s">
        <v>76</v>
      </c>
      <c r="K188" s="34" t="s">
        <v>145</v>
      </c>
      <c r="L188" s="55">
        <v>100</v>
      </c>
      <c r="M188" s="55">
        <v>60.494</v>
      </c>
      <c r="N188" s="55">
        <v>60.494</v>
      </c>
      <c r="O188" s="56">
        <v>53.060450000000003</v>
      </c>
    </row>
    <row r="189" spans="1:15" ht="72" customHeight="1" x14ac:dyDescent="0.25">
      <c r="A189" s="39" t="str">
        <f t="shared" ref="A189" si="106">IF(D189="00",J189,IF(E189="00",J189,IF(F189="000",IF(G189="00",J189,J189),A188)))</f>
        <v>Прочие поступления от денежных взысканий (штрафов) и иных сумм в возмещение ущерба</v>
      </c>
      <c r="B189" s="66" t="s">
        <v>155</v>
      </c>
      <c r="C189" s="38" t="s">
        <v>30</v>
      </c>
      <c r="D189" s="38" t="s">
        <v>63</v>
      </c>
      <c r="E189" s="38" t="s">
        <v>75</v>
      </c>
      <c r="F189" s="38" t="s">
        <v>32</v>
      </c>
      <c r="G189" s="38" t="s">
        <v>33</v>
      </c>
      <c r="H189" s="38" t="s">
        <v>23</v>
      </c>
      <c r="I189" s="38" t="s">
        <v>62</v>
      </c>
      <c r="J189" s="36" t="s">
        <v>76</v>
      </c>
      <c r="K189" s="34" t="s">
        <v>156</v>
      </c>
      <c r="L189" s="55">
        <v>6715</v>
      </c>
      <c r="M189" s="55">
        <v>1550.126</v>
      </c>
      <c r="N189" s="55">
        <v>1550.126</v>
      </c>
      <c r="O189" s="56">
        <v>1836.59248</v>
      </c>
    </row>
    <row r="190" spans="1:15" ht="96" customHeight="1" x14ac:dyDescent="0.25">
      <c r="A190" s="39" t="str">
        <f t="shared" ref="A190" si="107">IF(D190="00",J190,IF(E190="00",J190,IF(F190="000",IF(G190="00",J190,J190),A189)))</f>
        <v>Прочие поступления от денежных взысканий (штрафов) и иных сумм в возмещение ущерба</v>
      </c>
      <c r="B190" s="66" t="s">
        <v>163</v>
      </c>
      <c r="C190" s="38" t="s">
        <v>30</v>
      </c>
      <c r="D190" s="38" t="s">
        <v>63</v>
      </c>
      <c r="E190" s="38" t="s">
        <v>75</v>
      </c>
      <c r="F190" s="38" t="s">
        <v>32</v>
      </c>
      <c r="G190" s="38" t="s">
        <v>33</v>
      </c>
      <c r="H190" s="38" t="s">
        <v>23</v>
      </c>
      <c r="I190" s="38" t="s">
        <v>62</v>
      </c>
      <c r="J190" s="36" t="s">
        <v>76</v>
      </c>
      <c r="K190" s="4" t="s">
        <v>164</v>
      </c>
      <c r="L190" s="55">
        <v>5</v>
      </c>
      <c r="M190" s="55">
        <v>21.664999999999999</v>
      </c>
      <c r="N190" s="55">
        <v>21.664999999999999</v>
      </c>
      <c r="O190" s="58">
        <v>37</v>
      </c>
    </row>
    <row r="191" spans="1:15" ht="114" customHeight="1" x14ac:dyDescent="0.25">
      <c r="A191" s="39" t="str">
        <f t="shared" ref="A191" si="108">IF(D191="00",J191,IF(E191="00",J191,IF(F191="000",IF(G191="00",J191,J191),A190)))</f>
        <v>Прочие поступления от денежных взысканий (штрафов) и иных сумм в возмещение ущерба</v>
      </c>
      <c r="B191" s="66" t="s">
        <v>167</v>
      </c>
      <c r="C191" s="38" t="s">
        <v>30</v>
      </c>
      <c r="D191" s="38" t="s">
        <v>63</v>
      </c>
      <c r="E191" s="38" t="s">
        <v>75</v>
      </c>
      <c r="F191" s="38" t="s">
        <v>32</v>
      </c>
      <c r="G191" s="38" t="s">
        <v>33</v>
      </c>
      <c r="H191" s="38" t="s">
        <v>23</v>
      </c>
      <c r="I191" s="38" t="s">
        <v>62</v>
      </c>
      <c r="J191" s="36" t="s">
        <v>76</v>
      </c>
      <c r="K191" s="4" t="s">
        <v>168</v>
      </c>
      <c r="L191" s="55">
        <v>90</v>
      </c>
      <c r="M191" s="55">
        <v>93.290999999999997</v>
      </c>
      <c r="N191" s="55">
        <v>93.290999999999997</v>
      </c>
      <c r="O191" s="58">
        <v>93.291799999999995</v>
      </c>
    </row>
    <row r="192" spans="1:15" ht="109.5" customHeight="1" x14ac:dyDescent="0.25">
      <c r="A192" s="39" t="str">
        <f t="shared" ref="A192" si="109">IF(D192="00",J192,IF(E192="00",J192,IF(F192="000",IF(G192="00",J192,J192),A191)))</f>
        <v>Прочие поступления от денежных взысканий (штрафов) и иных сумм в возмещение ущерба</v>
      </c>
      <c r="B192" s="66" t="s">
        <v>169</v>
      </c>
      <c r="C192" s="38" t="s">
        <v>30</v>
      </c>
      <c r="D192" s="38" t="s">
        <v>63</v>
      </c>
      <c r="E192" s="38" t="s">
        <v>75</v>
      </c>
      <c r="F192" s="38" t="s">
        <v>32</v>
      </c>
      <c r="G192" s="38" t="s">
        <v>33</v>
      </c>
      <c r="H192" s="38" t="s">
        <v>23</v>
      </c>
      <c r="I192" s="38" t="s">
        <v>62</v>
      </c>
      <c r="J192" s="36" t="s">
        <v>76</v>
      </c>
      <c r="K192" s="4" t="s">
        <v>170</v>
      </c>
      <c r="L192" s="55">
        <v>10</v>
      </c>
      <c r="M192" s="55">
        <v>46.5</v>
      </c>
      <c r="N192" s="55">
        <v>46.5</v>
      </c>
      <c r="O192" s="58">
        <v>61.52073</v>
      </c>
    </row>
    <row r="193" spans="1:15" ht="118.5" customHeight="1" x14ac:dyDescent="0.25">
      <c r="A193" s="39" t="str">
        <f t="shared" ref="A193" si="110">IF(D193="00",J193,IF(E193="00",J193,IF(F193="000",IF(G193="00",J193,J193),A192)))</f>
        <v>Прочие поступления от денежных взысканий (штрафов) и иных сумм в возмещение ущерба</v>
      </c>
      <c r="B193" s="66" t="s">
        <v>171</v>
      </c>
      <c r="C193" s="38" t="s">
        <v>30</v>
      </c>
      <c r="D193" s="38" t="s">
        <v>63</v>
      </c>
      <c r="E193" s="38" t="s">
        <v>75</v>
      </c>
      <c r="F193" s="38" t="s">
        <v>32</v>
      </c>
      <c r="G193" s="38" t="s">
        <v>33</v>
      </c>
      <c r="H193" s="38" t="s">
        <v>23</v>
      </c>
      <c r="I193" s="38" t="s">
        <v>62</v>
      </c>
      <c r="J193" s="36" t="s">
        <v>76</v>
      </c>
      <c r="K193" s="4" t="s">
        <v>172</v>
      </c>
      <c r="L193" s="55">
        <v>0</v>
      </c>
      <c r="M193" s="55">
        <v>2.64</v>
      </c>
      <c r="N193" s="55">
        <v>2.64</v>
      </c>
      <c r="O193" s="58">
        <v>2.6430500000000001</v>
      </c>
    </row>
    <row r="194" spans="1:15" ht="72" customHeight="1" x14ac:dyDescent="0.25">
      <c r="A194" s="39" t="str">
        <f t="shared" ref="A194" si="111">IF(D194="00",J194,IF(E194="00",J194,IF(F194="000",IF(G194="00",J194,J194),A193)))</f>
        <v>Прочие поступления от денежных взысканий (штрафов) и иных сумм в возмещение ущерба</v>
      </c>
      <c r="B194" s="66" t="s">
        <v>29</v>
      </c>
      <c r="C194" s="38" t="s">
        <v>30</v>
      </c>
      <c r="D194" s="38" t="s">
        <v>63</v>
      </c>
      <c r="E194" s="38" t="s">
        <v>75</v>
      </c>
      <c r="F194" s="38" t="s">
        <v>32</v>
      </c>
      <c r="G194" s="38" t="s">
        <v>33</v>
      </c>
      <c r="H194" s="38" t="s">
        <v>23</v>
      </c>
      <c r="I194" s="38" t="s">
        <v>62</v>
      </c>
      <c r="J194" s="36" t="s">
        <v>76</v>
      </c>
      <c r="K194" s="4" t="s">
        <v>27</v>
      </c>
      <c r="L194" s="55">
        <v>10</v>
      </c>
      <c r="M194" s="55">
        <v>77.331999999999994</v>
      </c>
      <c r="N194" s="55">
        <v>77.331999999999994</v>
      </c>
      <c r="O194" s="58">
        <v>100.09399000000001</v>
      </c>
    </row>
    <row r="195" spans="1:15" ht="138" customHeight="1" x14ac:dyDescent="0.25">
      <c r="A195" s="39" t="str">
        <f t="shared" ref="A195" si="112">IF(D195="00",J195,IF(E195="00",J195,IF(F195="000",IF(G195="00",J195,J195),A194)))</f>
        <v>Прочие поступления от денежных взысканий (штрафов) и иных сумм в возмещение ущерба</v>
      </c>
      <c r="B195" s="66" t="s">
        <v>185</v>
      </c>
      <c r="C195" s="38" t="s">
        <v>30</v>
      </c>
      <c r="D195" s="38" t="s">
        <v>63</v>
      </c>
      <c r="E195" s="38" t="s">
        <v>75</v>
      </c>
      <c r="F195" s="38" t="s">
        <v>32</v>
      </c>
      <c r="G195" s="38" t="s">
        <v>33</v>
      </c>
      <c r="H195" s="38" t="s">
        <v>23</v>
      </c>
      <c r="I195" s="38" t="s">
        <v>62</v>
      </c>
      <c r="J195" s="36" t="s">
        <v>76</v>
      </c>
      <c r="K195" s="16" t="s">
        <v>186</v>
      </c>
      <c r="L195" s="55">
        <v>0</v>
      </c>
      <c r="M195" s="55">
        <v>19.977</v>
      </c>
      <c r="N195" s="55">
        <v>19.977</v>
      </c>
      <c r="O195" s="58">
        <v>20</v>
      </c>
    </row>
    <row r="196" spans="1:15" ht="158.25" customHeight="1" x14ac:dyDescent="0.25">
      <c r="A196" s="39" t="str">
        <f t="shared" ref="A196:A199" si="113">IF(D196="00",J196,IF(E196="00",J196,IF(F196="000",IF(G196="00",J196,J196),A195)))</f>
        <v>Прочие поступления от денежных взысканий (штрафов) и иных сумм в возмещение ущерба</v>
      </c>
      <c r="B196" s="66" t="s">
        <v>96</v>
      </c>
      <c r="C196" s="38" t="s">
        <v>30</v>
      </c>
      <c r="D196" s="38" t="s">
        <v>63</v>
      </c>
      <c r="E196" s="38" t="s">
        <v>75</v>
      </c>
      <c r="F196" s="38" t="s">
        <v>32</v>
      </c>
      <c r="G196" s="38" t="s">
        <v>33</v>
      </c>
      <c r="H196" s="38" t="s">
        <v>23</v>
      </c>
      <c r="I196" s="38" t="s">
        <v>62</v>
      </c>
      <c r="J196" s="36" t="s">
        <v>76</v>
      </c>
      <c r="K196" s="14" t="s">
        <v>97</v>
      </c>
      <c r="L196" s="55">
        <v>10</v>
      </c>
      <c r="M196" s="55">
        <v>12.936</v>
      </c>
      <c r="N196" s="55">
        <v>12.936</v>
      </c>
      <c r="O196" s="58">
        <v>19.403079999999999</v>
      </c>
    </row>
    <row r="197" spans="1:15" ht="72" customHeight="1" x14ac:dyDescent="0.25">
      <c r="A197" s="39" t="str">
        <f t="shared" si="113"/>
        <v>ПРОЧИЕ НЕНАЛОГОВЫЕ ДОХОДЫ</v>
      </c>
      <c r="B197" s="66"/>
      <c r="C197" s="38" t="s">
        <v>30</v>
      </c>
      <c r="D197" s="38" t="s">
        <v>77</v>
      </c>
      <c r="E197" s="38" t="s">
        <v>201</v>
      </c>
      <c r="F197" s="38" t="s">
        <v>69</v>
      </c>
      <c r="G197" s="38" t="s">
        <v>201</v>
      </c>
      <c r="H197" s="38" t="s">
        <v>23</v>
      </c>
      <c r="I197" s="38" t="s">
        <v>69</v>
      </c>
      <c r="J197" s="37" t="s">
        <v>299</v>
      </c>
      <c r="K197" s="40"/>
      <c r="L197" s="55">
        <f>L198+L201</f>
        <v>5928.8</v>
      </c>
      <c r="M197" s="55">
        <f t="shared" ref="M197:O197" si="114">M198+M201</f>
        <v>6141.8</v>
      </c>
      <c r="N197" s="55">
        <f t="shared" si="114"/>
        <v>6141.8</v>
      </c>
      <c r="O197" s="55">
        <f t="shared" si="114"/>
        <v>6082.6522400000003</v>
      </c>
    </row>
    <row r="198" spans="1:15" ht="72" customHeight="1" x14ac:dyDescent="0.25">
      <c r="A198" s="39" t="str">
        <f t="shared" si="113"/>
        <v>Невыясненные поступления</v>
      </c>
      <c r="B198" s="66"/>
      <c r="C198" s="38" t="s">
        <v>30</v>
      </c>
      <c r="D198" s="38" t="s">
        <v>77</v>
      </c>
      <c r="E198" s="38" t="s">
        <v>24</v>
      </c>
      <c r="F198" s="38" t="s">
        <v>69</v>
      </c>
      <c r="G198" s="38" t="s">
        <v>201</v>
      </c>
      <c r="H198" s="38" t="s">
        <v>23</v>
      </c>
      <c r="I198" s="38" t="s">
        <v>78</v>
      </c>
      <c r="J198" s="37" t="s">
        <v>300</v>
      </c>
      <c r="K198" s="40"/>
      <c r="L198" s="55">
        <f>L199</f>
        <v>0</v>
      </c>
      <c r="M198" s="55">
        <f t="shared" ref="M198:O198" si="115">M199</f>
        <v>0</v>
      </c>
      <c r="N198" s="55">
        <f t="shared" si="115"/>
        <v>0</v>
      </c>
      <c r="O198" s="55">
        <f t="shared" si="115"/>
        <v>-9.9476200000000006</v>
      </c>
    </row>
    <row r="199" spans="1:15" ht="72" customHeight="1" x14ac:dyDescent="0.25">
      <c r="A199" s="39" t="str">
        <f t="shared" si="113"/>
        <v>Невыясненные поступления</v>
      </c>
      <c r="B199" s="66"/>
      <c r="C199" s="38" t="s">
        <v>30</v>
      </c>
      <c r="D199" s="38" t="s">
        <v>77</v>
      </c>
      <c r="E199" s="38" t="s">
        <v>24</v>
      </c>
      <c r="F199" s="38" t="s">
        <v>32</v>
      </c>
      <c r="G199" s="38" t="s">
        <v>33</v>
      </c>
      <c r="H199" s="38" t="s">
        <v>23</v>
      </c>
      <c r="I199" s="38" t="s">
        <v>78</v>
      </c>
      <c r="J199" s="36" t="s">
        <v>301</v>
      </c>
      <c r="K199" s="40"/>
      <c r="L199" s="55">
        <f>L200</f>
        <v>0</v>
      </c>
      <c r="M199" s="55">
        <f t="shared" ref="M199:O199" si="116">M200</f>
        <v>0</v>
      </c>
      <c r="N199" s="55">
        <f t="shared" si="116"/>
        <v>0</v>
      </c>
      <c r="O199" s="55">
        <f t="shared" si="116"/>
        <v>-9.9476200000000006</v>
      </c>
    </row>
    <row r="200" spans="1:15" ht="72" customHeight="1" x14ac:dyDescent="0.25">
      <c r="A200" s="39" t="str">
        <f t="shared" ref="A200:A202" si="117">IF(D200="00",J200,IF(E200="00",J200,IF(F200="000",IF(G200="00",J200,J200),A199)))</f>
        <v>Невыясненные поступления</v>
      </c>
      <c r="B200" s="66" t="s">
        <v>29</v>
      </c>
      <c r="C200" s="38" t="s">
        <v>30</v>
      </c>
      <c r="D200" s="38" t="s">
        <v>77</v>
      </c>
      <c r="E200" s="38" t="s">
        <v>24</v>
      </c>
      <c r="F200" s="38" t="s">
        <v>32</v>
      </c>
      <c r="G200" s="38" t="s">
        <v>33</v>
      </c>
      <c r="H200" s="38" t="s">
        <v>23</v>
      </c>
      <c r="I200" s="38" t="s">
        <v>78</v>
      </c>
      <c r="J200" s="36" t="s">
        <v>301</v>
      </c>
      <c r="K200" s="4" t="s">
        <v>27</v>
      </c>
      <c r="L200" s="55">
        <v>0</v>
      </c>
      <c r="M200" s="55">
        <v>0</v>
      </c>
      <c r="N200" s="55">
        <v>0</v>
      </c>
      <c r="O200" s="58">
        <v>-9.9476200000000006</v>
      </c>
    </row>
    <row r="201" spans="1:15" ht="72" customHeight="1" x14ac:dyDescent="0.25">
      <c r="A201" s="39" t="str">
        <f t="shared" si="117"/>
        <v>Прочие неналоговые доходы</v>
      </c>
      <c r="B201" s="66"/>
      <c r="C201" s="38" t="s">
        <v>30</v>
      </c>
      <c r="D201" s="38" t="s">
        <v>77</v>
      </c>
      <c r="E201" s="38" t="s">
        <v>33</v>
      </c>
      <c r="F201" s="38" t="s">
        <v>69</v>
      </c>
      <c r="G201" s="38" t="s">
        <v>201</v>
      </c>
      <c r="H201" s="38" t="s">
        <v>23</v>
      </c>
      <c r="I201" s="38" t="s">
        <v>78</v>
      </c>
      <c r="J201" s="37" t="s">
        <v>302</v>
      </c>
      <c r="K201" s="40"/>
      <c r="L201" s="55">
        <f>L202</f>
        <v>5928.8</v>
      </c>
      <c r="M201" s="55">
        <f t="shared" ref="M201:O201" si="118">M202</f>
        <v>6141.8</v>
      </c>
      <c r="N201" s="55">
        <f t="shared" si="118"/>
        <v>6141.8</v>
      </c>
      <c r="O201" s="55">
        <f t="shared" si="118"/>
        <v>6092.5998600000003</v>
      </c>
    </row>
    <row r="202" spans="1:15" ht="72" customHeight="1" x14ac:dyDescent="0.25">
      <c r="A202" s="39" t="str">
        <f t="shared" si="117"/>
        <v>Прочие неналоговые доходы</v>
      </c>
      <c r="B202" s="66"/>
      <c r="C202" s="38" t="s">
        <v>30</v>
      </c>
      <c r="D202" s="38" t="s">
        <v>77</v>
      </c>
      <c r="E202" s="38" t="s">
        <v>33</v>
      </c>
      <c r="F202" s="38" t="s">
        <v>32</v>
      </c>
      <c r="G202" s="38" t="s">
        <v>33</v>
      </c>
      <c r="H202" s="38" t="s">
        <v>23</v>
      </c>
      <c r="I202" s="38" t="s">
        <v>78</v>
      </c>
      <c r="J202" s="36" t="s">
        <v>303</v>
      </c>
      <c r="K202" s="40"/>
      <c r="L202" s="55">
        <f>L203</f>
        <v>5928.8</v>
      </c>
      <c r="M202" s="55">
        <f t="shared" ref="M202:O202" si="119">M203</f>
        <v>6141.8</v>
      </c>
      <c r="N202" s="55">
        <f t="shared" si="119"/>
        <v>6141.8</v>
      </c>
      <c r="O202" s="55">
        <f t="shared" si="119"/>
        <v>6092.5998600000003</v>
      </c>
    </row>
    <row r="203" spans="1:15" ht="72" customHeight="1" x14ac:dyDescent="0.25">
      <c r="A203" s="39" t="str">
        <f t="shared" ref="A203" si="120">IF(D203="00",J203,IF(E203="00",J203,IF(F203="000",IF(G203="00",J203,J203),A202)))</f>
        <v>Прочие неналоговые доходы</v>
      </c>
      <c r="B203" s="66" t="s">
        <v>29</v>
      </c>
      <c r="C203" s="38" t="s">
        <v>30</v>
      </c>
      <c r="D203" s="38" t="s">
        <v>77</v>
      </c>
      <c r="E203" s="38" t="s">
        <v>33</v>
      </c>
      <c r="F203" s="38" t="s">
        <v>32</v>
      </c>
      <c r="G203" s="38" t="s">
        <v>33</v>
      </c>
      <c r="H203" s="38" t="s">
        <v>23</v>
      </c>
      <c r="I203" s="38" t="s">
        <v>78</v>
      </c>
      <c r="J203" s="36" t="s">
        <v>303</v>
      </c>
      <c r="K203" s="4" t="s">
        <v>27</v>
      </c>
      <c r="L203" s="55">
        <v>5928.8</v>
      </c>
      <c r="M203" s="55">
        <v>6141.8</v>
      </c>
      <c r="N203" s="55">
        <v>6141.8</v>
      </c>
      <c r="O203" s="58">
        <v>6092.5998600000003</v>
      </c>
    </row>
    <row r="204" spans="1:15" ht="72" customHeight="1" x14ac:dyDescent="0.25">
      <c r="A204" s="41" t="str">
        <f>IF(D204="00",J204,IF(E204="00",J204,IF(F204="000",IF(G204="00",J204,J204),A203)))</f>
        <v>БЕЗВОЗМЕЗДНЫЕ ПОСТУПЛЕНИЯ</v>
      </c>
      <c r="B204" s="67"/>
      <c r="C204" s="42" t="s">
        <v>79</v>
      </c>
      <c r="D204" s="42" t="s">
        <v>201</v>
      </c>
      <c r="E204" s="42" t="s">
        <v>201</v>
      </c>
      <c r="F204" s="42" t="s">
        <v>69</v>
      </c>
      <c r="G204" s="42" t="s">
        <v>201</v>
      </c>
      <c r="H204" s="42" t="s">
        <v>23</v>
      </c>
      <c r="I204" s="42" t="s">
        <v>69</v>
      </c>
      <c r="J204" s="43" t="s">
        <v>304</v>
      </c>
      <c r="K204" s="40"/>
      <c r="L204" s="59">
        <f>L205+L244+L247+L254</f>
        <v>1035346.553</v>
      </c>
      <c r="M204" s="59">
        <f t="shared" ref="M204:O204" si="121">M205+M244+M247+M254</f>
        <v>1258418.2654000001</v>
      </c>
      <c r="N204" s="59">
        <f t="shared" si="121"/>
        <v>1258418.2654000001</v>
      </c>
      <c r="O204" s="59">
        <f t="shared" si="121"/>
        <v>1202453.6862500003</v>
      </c>
    </row>
    <row r="205" spans="1:15" ht="128.25" customHeight="1" x14ac:dyDescent="0.25">
      <c r="A205" s="39" t="str">
        <f t="shared" ref="A205" si="122">IF(D205="00",J205,IF(E205="00",J205,IF(F205="000",IF(G205="00",J205,J205),A204)))</f>
        <v>БЕЗВОЗМЕЗДНЫЕ ПОСТУПЛЕНИЯ ОТ ДРУГИХ БЮДЖЕТОВ БЮДЖЕТНОЙ СИСТЕМЫ РОССИЙСКОЙ ФЕДЕРАЦИИ</v>
      </c>
      <c r="B205" s="66"/>
      <c r="C205" s="38" t="s">
        <v>79</v>
      </c>
      <c r="D205" s="38" t="s">
        <v>35</v>
      </c>
      <c r="E205" s="38" t="s">
        <v>201</v>
      </c>
      <c r="F205" s="38" t="s">
        <v>69</v>
      </c>
      <c r="G205" s="38" t="s">
        <v>201</v>
      </c>
      <c r="H205" s="38" t="s">
        <v>23</v>
      </c>
      <c r="I205" s="38" t="s">
        <v>69</v>
      </c>
      <c r="J205" s="37" t="s">
        <v>305</v>
      </c>
      <c r="K205" s="40"/>
      <c r="L205" s="55">
        <f>L206+L212+L226+L240</f>
        <v>1035346.553</v>
      </c>
      <c r="M205" s="55">
        <f t="shared" ref="M205:O205" si="123">M206+M212+M226+M240</f>
        <v>1242911.0530000001</v>
      </c>
      <c r="N205" s="55">
        <f t="shared" si="123"/>
        <v>1242911.0530000001</v>
      </c>
      <c r="O205" s="55">
        <f t="shared" si="123"/>
        <v>1186978.6566300001</v>
      </c>
    </row>
    <row r="206" spans="1:15" ht="72" customHeight="1" x14ac:dyDescent="0.25">
      <c r="A206" s="37" t="s">
        <v>306</v>
      </c>
      <c r="B206" s="66"/>
      <c r="C206" s="38" t="s">
        <v>79</v>
      </c>
      <c r="D206" s="38" t="s">
        <v>35</v>
      </c>
      <c r="E206" s="38" t="s">
        <v>39</v>
      </c>
      <c r="F206" s="38" t="s">
        <v>69</v>
      </c>
      <c r="G206" s="38" t="s">
        <v>201</v>
      </c>
      <c r="H206" s="38" t="s">
        <v>23</v>
      </c>
      <c r="I206" s="38" t="s">
        <v>80</v>
      </c>
      <c r="J206" s="37" t="s">
        <v>306</v>
      </c>
      <c r="K206" s="40"/>
      <c r="L206" s="55">
        <f>L207+L209</f>
        <v>0</v>
      </c>
      <c r="M206" s="55">
        <f t="shared" ref="M206:O206" si="124">M207+M209</f>
        <v>19032.400000000001</v>
      </c>
      <c r="N206" s="55">
        <f t="shared" si="124"/>
        <v>19032.400000000001</v>
      </c>
      <c r="O206" s="55">
        <f t="shared" si="124"/>
        <v>19032.400000000001</v>
      </c>
    </row>
    <row r="207" spans="1:15" ht="72" customHeight="1" x14ac:dyDescent="0.25">
      <c r="A207" s="37" t="s">
        <v>306</v>
      </c>
      <c r="B207" s="66"/>
      <c r="C207" s="38" t="s">
        <v>79</v>
      </c>
      <c r="D207" s="38" t="s">
        <v>35</v>
      </c>
      <c r="E207" s="38" t="s">
        <v>61</v>
      </c>
      <c r="F207" s="38" t="s">
        <v>194</v>
      </c>
      <c r="G207" s="38" t="s">
        <v>33</v>
      </c>
      <c r="H207" s="38" t="s">
        <v>23</v>
      </c>
      <c r="I207" s="38" t="s">
        <v>80</v>
      </c>
      <c r="J207" s="36" t="s">
        <v>195</v>
      </c>
      <c r="K207" s="40"/>
      <c r="L207" s="55">
        <f>L208</f>
        <v>0</v>
      </c>
      <c r="M207" s="55">
        <f t="shared" ref="M207:O207" si="125">M208</f>
        <v>9032.4</v>
      </c>
      <c r="N207" s="55">
        <f t="shared" si="125"/>
        <v>9032.4</v>
      </c>
      <c r="O207" s="55">
        <f t="shared" si="125"/>
        <v>9032.4</v>
      </c>
    </row>
    <row r="208" spans="1:15" ht="72" customHeight="1" x14ac:dyDescent="0.25">
      <c r="A208" s="37" t="s">
        <v>306</v>
      </c>
      <c r="B208" s="66" t="s">
        <v>92</v>
      </c>
      <c r="C208" s="38" t="s">
        <v>79</v>
      </c>
      <c r="D208" s="38" t="s">
        <v>35</v>
      </c>
      <c r="E208" s="38" t="s">
        <v>61</v>
      </c>
      <c r="F208" s="38" t="s">
        <v>194</v>
      </c>
      <c r="G208" s="38" t="s">
        <v>33</v>
      </c>
      <c r="H208" s="38" t="s">
        <v>23</v>
      </c>
      <c r="I208" s="38" t="s">
        <v>80</v>
      </c>
      <c r="J208" s="36" t="s">
        <v>195</v>
      </c>
      <c r="K208" s="14" t="s">
        <v>93</v>
      </c>
      <c r="L208" s="55">
        <v>0</v>
      </c>
      <c r="M208" s="55">
        <v>9032.4</v>
      </c>
      <c r="N208" s="55">
        <v>9032.4</v>
      </c>
      <c r="O208" s="58">
        <v>9032.4</v>
      </c>
    </row>
    <row r="209" spans="1:16" ht="72" customHeight="1" x14ac:dyDescent="0.25">
      <c r="A209" s="36" t="s">
        <v>307</v>
      </c>
      <c r="B209" s="66"/>
      <c r="C209" s="38" t="s">
        <v>79</v>
      </c>
      <c r="D209" s="38" t="s">
        <v>35</v>
      </c>
      <c r="E209" s="38" t="s">
        <v>91</v>
      </c>
      <c r="F209" s="38" t="s">
        <v>81</v>
      </c>
      <c r="G209" s="38" t="s">
        <v>201</v>
      </c>
      <c r="H209" s="38" t="s">
        <v>23</v>
      </c>
      <c r="I209" s="38" t="s">
        <v>80</v>
      </c>
      <c r="J209" s="36" t="s">
        <v>307</v>
      </c>
      <c r="K209" s="40"/>
      <c r="L209" s="55">
        <f>L211</f>
        <v>0</v>
      </c>
      <c r="M209" s="55">
        <f t="shared" ref="M209:O209" si="126">M211</f>
        <v>10000</v>
      </c>
      <c r="N209" s="55">
        <f t="shared" si="126"/>
        <v>10000</v>
      </c>
      <c r="O209" s="55">
        <f t="shared" si="126"/>
        <v>10000</v>
      </c>
    </row>
    <row r="210" spans="1:16" ht="72" customHeight="1" x14ac:dyDescent="0.25">
      <c r="A210" s="36" t="s">
        <v>307</v>
      </c>
      <c r="B210" s="66"/>
      <c r="C210" s="38" t="s">
        <v>79</v>
      </c>
      <c r="D210" s="38" t="s">
        <v>35</v>
      </c>
      <c r="E210" s="38" t="s">
        <v>91</v>
      </c>
      <c r="F210" s="38" t="s">
        <v>81</v>
      </c>
      <c r="G210" s="38" t="s">
        <v>33</v>
      </c>
      <c r="H210" s="38" t="s">
        <v>23</v>
      </c>
      <c r="I210" s="38" t="s">
        <v>80</v>
      </c>
      <c r="J210" s="36" t="s">
        <v>308</v>
      </c>
      <c r="K210" s="40"/>
      <c r="L210" s="55">
        <f>L211</f>
        <v>0</v>
      </c>
      <c r="M210" s="55">
        <f t="shared" ref="M210:O210" si="127">M211</f>
        <v>10000</v>
      </c>
      <c r="N210" s="55">
        <f t="shared" si="127"/>
        <v>10000</v>
      </c>
      <c r="O210" s="55">
        <f t="shared" si="127"/>
        <v>10000</v>
      </c>
    </row>
    <row r="211" spans="1:16" ht="72" customHeight="1" x14ac:dyDescent="0.25">
      <c r="A211" s="36" t="s">
        <v>307</v>
      </c>
      <c r="B211" s="66" t="s">
        <v>92</v>
      </c>
      <c r="C211" s="38" t="s">
        <v>79</v>
      </c>
      <c r="D211" s="38" t="s">
        <v>35</v>
      </c>
      <c r="E211" s="38" t="s">
        <v>91</v>
      </c>
      <c r="F211" s="38" t="s">
        <v>81</v>
      </c>
      <c r="G211" s="38" t="s">
        <v>33</v>
      </c>
      <c r="H211" s="38" t="s">
        <v>23</v>
      </c>
      <c r="I211" s="38" t="s">
        <v>80</v>
      </c>
      <c r="J211" s="36" t="s">
        <v>308</v>
      </c>
      <c r="K211" s="14" t="s">
        <v>93</v>
      </c>
      <c r="L211" s="55">
        <v>0</v>
      </c>
      <c r="M211" s="55">
        <v>10000</v>
      </c>
      <c r="N211" s="55">
        <v>10000</v>
      </c>
      <c r="O211" s="58">
        <v>10000</v>
      </c>
    </row>
    <row r="212" spans="1:16" ht="81" customHeight="1" x14ac:dyDescent="0.25">
      <c r="A212" s="36" t="s">
        <v>309</v>
      </c>
      <c r="B212" s="66"/>
      <c r="C212" s="38" t="s">
        <v>79</v>
      </c>
      <c r="D212" s="38" t="s">
        <v>35</v>
      </c>
      <c r="E212" s="38" t="s">
        <v>177</v>
      </c>
      <c r="F212" s="38" t="s">
        <v>69</v>
      </c>
      <c r="G212" s="38" t="s">
        <v>201</v>
      </c>
      <c r="H212" s="38" t="s">
        <v>23</v>
      </c>
      <c r="I212" s="38" t="s">
        <v>80</v>
      </c>
      <c r="J212" s="36" t="s">
        <v>309</v>
      </c>
      <c r="K212" s="9"/>
      <c r="L212" s="55">
        <f>L213+L216+L219</f>
        <v>11310.1</v>
      </c>
      <c r="M212" s="55">
        <f t="shared" ref="M212:O212" si="128">M213+M216+M219</f>
        <v>143698.80000000002</v>
      </c>
      <c r="N212" s="55">
        <f t="shared" si="128"/>
        <v>143698.80000000002</v>
      </c>
      <c r="O212" s="55">
        <f t="shared" si="128"/>
        <v>90272.300480000005</v>
      </c>
    </row>
    <row r="213" spans="1:16" ht="78.75" customHeight="1" x14ac:dyDescent="0.25">
      <c r="A213" s="36" t="s">
        <v>309</v>
      </c>
      <c r="B213" s="63"/>
      <c r="C213" s="63">
        <v>2</v>
      </c>
      <c r="D213" s="38" t="s">
        <v>35</v>
      </c>
      <c r="E213" s="9">
        <v>25</v>
      </c>
      <c r="F213" s="9">
        <v>497</v>
      </c>
      <c r="G213" s="38" t="s">
        <v>201</v>
      </c>
      <c r="H213" s="38" t="s">
        <v>23</v>
      </c>
      <c r="I213" s="63">
        <v>151</v>
      </c>
      <c r="J213" s="36" t="s">
        <v>310</v>
      </c>
      <c r="K213" s="9"/>
      <c r="L213" s="55">
        <f>L214</f>
        <v>0</v>
      </c>
      <c r="M213" s="55">
        <f t="shared" ref="M213:O213" si="129">M214</f>
        <v>228.8</v>
      </c>
      <c r="N213" s="55">
        <f t="shared" si="129"/>
        <v>228.8</v>
      </c>
      <c r="O213" s="55">
        <f t="shared" si="129"/>
        <v>228.7</v>
      </c>
    </row>
    <row r="214" spans="1:16" ht="78" customHeight="1" x14ac:dyDescent="0.25">
      <c r="A214" s="36" t="s">
        <v>309</v>
      </c>
      <c r="B214" s="63"/>
      <c r="C214" s="63">
        <v>2</v>
      </c>
      <c r="D214" s="38" t="s">
        <v>35</v>
      </c>
      <c r="E214" s="9">
        <v>25</v>
      </c>
      <c r="F214" s="9">
        <v>497</v>
      </c>
      <c r="G214" s="38" t="s">
        <v>33</v>
      </c>
      <c r="H214" s="38" t="s">
        <v>23</v>
      </c>
      <c r="I214" s="63">
        <v>151</v>
      </c>
      <c r="J214" s="36" t="s">
        <v>193</v>
      </c>
      <c r="K214" s="9"/>
      <c r="L214" s="55">
        <f>L215</f>
        <v>0</v>
      </c>
      <c r="M214" s="55">
        <f t="shared" ref="M214:O214" si="130">M215</f>
        <v>228.8</v>
      </c>
      <c r="N214" s="55">
        <f t="shared" si="130"/>
        <v>228.8</v>
      </c>
      <c r="O214" s="55">
        <f t="shared" si="130"/>
        <v>228.7</v>
      </c>
    </row>
    <row r="215" spans="1:16" ht="67.5" customHeight="1" x14ac:dyDescent="0.25">
      <c r="A215" s="36" t="s">
        <v>309</v>
      </c>
      <c r="B215" s="5">
        <v>902</v>
      </c>
      <c r="C215" s="63">
        <v>2</v>
      </c>
      <c r="D215" s="38" t="s">
        <v>35</v>
      </c>
      <c r="E215" s="9">
        <v>25</v>
      </c>
      <c r="F215" s="9">
        <v>497</v>
      </c>
      <c r="G215" s="38" t="s">
        <v>33</v>
      </c>
      <c r="H215" s="38" t="s">
        <v>23</v>
      </c>
      <c r="I215" s="63">
        <v>151</v>
      </c>
      <c r="J215" s="36" t="s">
        <v>193</v>
      </c>
      <c r="K215" s="4" t="s">
        <v>27</v>
      </c>
      <c r="L215" s="55">
        <v>0</v>
      </c>
      <c r="M215" s="55">
        <v>228.8</v>
      </c>
      <c r="N215" s="55">
        <v>228.8</v>
      </c>
      <c r="O215" s="56">
        <v>228.7</v>
      </c>
    </row>
    <row r="216" spans="1:16" ht="83.25" customHeight="1" x14ac:dyDescent="0.25">
      <c r="A216" s="36" t="s">
        <v>309</v>
      </c>
      <c r="B216" s="10"/>
      <c r="C216" s="63">
        <v>2</v>
      </c>
      <c r="D216" s="38" t="s">
        <v>35</v>
      </c>
      <c r="E216" s="9">
        <v>25</v>
      </c>
      <c r="F216" s="9">
        <v>519</v>
      </c>
      <c r="G216" s="38" t="s">
        <v>201</v>
      </c>
      <c r="H216" s="38" t="s">
        <v>23</v>
      </c>
      <c r="I216" s="63">
        <v>151</v>
      </c>
      <c r="J216" s="36" t="s">
        <v>311</v>
      </c>
      <c r="K216" s="4"/>
      <c r="L216" s="56" t="str">
        <f>L218</f>
        <v>0</v>
      </c>
      <c r="M216" s="56">
        <f t="shared" ref="M216:O216" si="131">M218</f>
        <v>37.9</v>
      </c>
      <c r="N216" s="56">
        <f t="shared" si="131"/>
        <v>37.9</v>
      </c>
      <c r="O216" s="56">
        <f t="shared" si="131"/>
        <v>37.9</v>
      </c>
      <c r="P216" s="2"/>
    </row>
    <row r="217" spans="1:16" ht="83.25" customHeight="1" x14ac:dyDescent="0.25">
      <c r="A217" s="36" t="s">
        <v>309</v>
      </c>
      <c r="B217" s="10"/>
      <c r="C217" s="63">
        <v>2</v>
      </c>
      <c r="D217" s="38" t="s">
        <v>35</v>
      </c>
      <c r="E217" s="9">
        <v>25</v>
      </c>
      <c r="F217" s="9">
        <v>519</v>
      </c>
      <c r="G217" s="38" t="s">
        <v>33</v>
      </c>
      <c r="H217" s="38" t="s">
        <v>23</v>
      </c>
      <c r="I217" s="63">
        <v>151</v>
      </c>
      <c r="J217" s="36" t="s">
        <v>188</v>
      </c>
      <c r="K217" s="4"/>
      <c r="L217" s="56" t="s">
        <v>312</v>
      </c>
      <c r="M217" s="56">
        <v>37.9</v>
      </c>
      <c r="N217" s="56">
        <v>37.9</v>
      </c>
      <c r="O217" s="56">
        <v>37.9</v>
      </c>
      <c r="P217" s="2"/>
    </row>
    <row r="218" spans="1:16" ht="91.5" customHeight="1" x14ac:dyDescent="0.25">
      <c r="A218" s="36" t="s">
        <v>309</v>
      </c>
      <c r="B218" s="10" t="s">
        <v>103</v>
      </c>
      <c r="C218" s="63">
        <v>2</v>
      </c>
      <c r="D218" s="38" t="s">
        <v>35</v>
      </c>
      <c r="E218" s="9">
        <v>25</v>
      </c>
      <c r="F218" s="9">
        <v>519</v>
      </c>
      <c r="G218" s="38" t="s">
        <v>33</v>
      </c>
      <c r="H218" s="38" t="s">
        <v>23</v>
      </c>
      <c r="I218" s="63">
        <v>151</v>
      </c>
      <c r="J218" s="36" t="s">
        <v>188</v>
      </c>
      <c r="K218" s="4" t="s">
        <v>102</v>
      </c>
      <c r="L218" s="56" t="s">
        <v>312</v>
      </c>
      <c r="M218" s="56">
        <v>37.9</v>
      </c>
      <c r="N218" s="56">
        <v>37.9</v>
      </c>
      <c r="O218" s="56">
        <v>37.9</v>
      </c>
      <c r="P218" s="2"/>
    </row>
    <row r="219" spans="1:16" ht="66.75" customHeight="1" x14ac:dyDescent="0.25">
      <c r="A219" s="36" t="s">
        <v>309</v>
      </c>
      <c r="B219" s="10"/>
      <c r="C219" s="66" t="s">
        <v>79</v>
      </c>
      <c r="D219" s="38" t="s">
        <v>35</v>
      </c>
      <c r="E219" s="38" t="s">
        <v>178</v>
      </c>
      <c r="F219" s="38" t="s">
        <v>81</v>
      </c>
      <c r="G219" s="38" t="s">
        <v>201</v>
      </c>
      <c r="H219" s="38" t="s">
        <v>23</v>
      </c>
      <c r="I219" s="38" t="s">
        <v>80</v>
      </c>
      <c r="J219" s="36" t="s">
        <v>313</v>
      </c>
      <c r="K219" s="4"/>
      <c r="L219" s="56">
        <f>L220</f>
        <v>11310.1</v>
      </c>
      <c r="M219" s="56">
        <f t="shared" ref="M219:O219" si="132">M220</f>
        <v>143432.1</v>
      </c>
      <c r="N219" s="56">
        <f t="shared" si="132"/>
        <v>143432.1</v>
      </c>
      <c r="O219" s="56">
        <f t="shared" si="132"/>
        <v>90005.70048</v>
      </c>
      <c r="P219" s="2"/>
    </row>
    <row r="220" spans="1:16" ht="76.5" customHeight="1" x14ac:dyDescent="0.25">
      <c r="A220" s="36" t="s">
        <v>309</v>
      </c>
      <c r="B220" s="10"/>
      <c r="C220" s="38" t="s">
        <v>79</v>
      </c>
      <c r="D220" s="38" t="s">
        <v>35</v>
      </c>
      <c r="E220" s="38" t="s">
        <v>178</v>
      </c>
      <c r="F220" s="38" t="s">
        <v>81</v>
      </c>
      <c r="G220" s="38" t="s">
        <v>33</v>
      </c>
      <c r="H220" s="38" t="s">
        <v>23</v>
      </c>
      <c r="I220" s="38" t="s">
        <v>80</v>
      </c>
      <c r="J220" s="36" t="s">
        <v>82</v>
      </c>
      <c r="K220" s="4"/>
      <c r="L220" s="56">
        <f>L221+L222+L223+L225+L224</f>
        <v>11310.1</v>
      </c>
      <c r="M220" s="56">
        <f t="shared" ref="M220:O220" si="133">M221+M222+M223+M225+M224</f>
        <v>143432.1</v>
      </c>
      <c r="N220" s="56">
        <f t="shared" si="133"/>
        <v>143432.1</v>
      </c>
      <c r="O220" s="56">
        <f t="shared" si="133"/>
        <v>90005.70048</v>
      </c>
      <c r="P220" s="2"/>
    </row>
    <row r="221" spans="1:16" ht="126" customHeight="1" x14ac:dyDescent="0.25">
      <c r="A221" s="36" t="s">
        <v>309</v>
      </c>
      <c r="B221" s="10" t="s">
        <v>29</v>
      </c>
      <c r="C221" s="38" t="s">
        <v>79</v>
      </c>
      <c r="D221" s="38" t="s">
        <v>35</v>
      </c>
      <c r="E221" s="38" t="s">
        <v>178</v>
      </c>
      <c r="F221" s="38" t="s">
        <v>81</v>
      </c>
      <c r="G221" s="38" t="s">
        <v>33</v>
      </c>
      <c r="H221" s="38" t="s">
        <v>23</v>
      </c>
      <c r="I221" s="38" t="s">
        <v>80</v>
      </c>
      <c r="J221" s="36" t="s">
        <v>82</v>
      </c>
      <c r="K221" s="4" t="s">
        <v>27</v>
      </c>
      <c r="L221" s="56" t="s">
        <v>312</v>
      </c>
      <c r="M221" s="56">
        <v>99848.7</v>
      </c>
      <c r="N221" s="56">
        <v>99848.7</v>
      </c>
      <c r="O221" s="56">
        <v>46422.300479999998</v>
      </c>
      <c r="P221" s="2"/>
    </row>
    <row r="222" spans="1:16" ht="122.25" customHeight="1" x14ac:dyDescent="0.25">
      <c r="A222" s="36" t="s">
        <v>309</v>
      </c>
      <c r="B222" s="10" t="s">
        <v>92</v>
      </c>
      <c r="C222" s="38" t="s">
        <v>79</v>
      </c>
      <c r="D222" s="38" t="s">
        <v>35</v>
      </c>
      <c r="E222" s="38" t="s">
        <v>178</v>
      </c>
      <c r="F222" s="38" t="s">
        <v>81</v>
      </c>
      <c r="G222" s="38" t="s">
        <v>33</v>
      </c>
      <c r="H222" s="38" t="s">
        <v>23</v>
      </c>
      <c r="I222" s="38" t="s">
        <v>80</v>
      </c>
      <c r="J222" s="36" t="s">
        <v>82</v>
      </c>
      <c r="K222" s="14" t="s">
        <v>93</v>
      </c>
      <c r="L222" s="56" t="s">
        <v>314</v>
      </c>
      <c r="M222" s="56">
        <v>10818.5</v>
      </c>
      <c r="N222" s="56">
        <v>10818.5</v>
      </c>
      <c r="O222" s="56">
        <v>10818.5</v>
      </c>
      <c r="P222" s="2"/>
    </row>
    <row r="223" spans="1:16" ht="147" customHeight="1" x14ac:dyDescent="0.25">
      <c r="A223" s="36" t="s">
        <v>309</v>
      </c>
      <c r="B223" s="10" t="s">
        <v>96</v>
      </c>
      <c r="C223" s="38" t="s">
        <v>79</v>
      </c>
      <c r="D223" s="38" t="s">
        <v>35</v>
      </c>
      <c r="E223" s="38" t="s">
        <v>178</v>
      </c>
      <c r="F223" s="38" t="s">
        <v>81</v>
      </c>
      <c r="G223" s="38" t="s">
        <v>33</v>
      </c>
      <c r="H223" s="38" t="s">
        <v>23</v>
      </c>
      <c r="I223" s="38" t="s">
        <v>80</v>
      </c>
      <c r="J223" s="36" t="s">
        <v>82</v>
      </c>
      <c r="K223" s="14" t="s">
        <v>97</v>
      </c>
      <c r="L223" s="60" t="s">
        <v>312</v>
      </c>
      <c r="M223" s="60">
        <v>10000</v>
      </c>
      <c r="N223" s="60">
        <v>10000</v>
      </c>
      <c r="O223" s="60">
        <v>10000</v>
      </c>
      <c r="P223" s="2"/>
    </row>
    <row r="224" spans="1:16" ht="111.75" customHeight="1" x14ac:dyDescent="0.25">
      <c r="A224" s="36" t="s">
        <v>309</v>
      </c>
      <c r="B224" s="10" t="s">
        <v>98</v>
      </c>
      <c r="C224" s="38" t="s">
        <v>79</v>
      </c>
      <c r="D224" s="38" t="s">
        <v>35</v>
      </c>
      <c r="E224" s="38" t="s">
        <v>178</v>
      </c>
      <c r="F224" s="38" t="s">
        <v>81</v>
      </c>
      <c r="G224" s="38" t="s">
        <v>33</v>
      </c>
      <c r="H224" s="38" t="s">
        <v>23</v>
      </c>
      <c r="I224" s="38" t="s">
        <v>80</v>
      </c>
      <c r="J224" s="36" t="s">
        <v>82</v>
      </c>
      <c r="K224" s="14" t="s">
        <v>99</v>
      </c>
      <c r="L224" s="60" t="s">
        <v>315</v>
      </c>
      <c r="M224" s="60">
        <v>6341.7</v>
      </c>
      <c r="N224" s="60">
        <v>6341.7</v>
      </c>
      <c r="O224" s="60">
        <v>6341.7</v>
      </c>
    </row>
    <row r="225" spans="1:15" ht="153.75" customHeight="1" x14ac:dyDescent="0.25">
      <c r="A225" s="36" t="s">
        <v>309</v>
      </c>
      <c r="B225" s="10" t="s">
        <v>103</v>
      </c>
      <c r="C225" s="38" t="s">
        <v>79</v>
      </c>
      <c r="D225" s="38" t="s">
        <v>35</v>
      </c>
      <c r="E225" s="38" t="s">
        <v>178</v>
      </c>
      <c r="F225" s="38" t="s">
        <v>81</v>
      </c>
      <c r="G225" s="38" t="s">
        <v>33</v>
      </c>
      <c r="H225" s="38" t="s">
        <v>23</v>
      </c>
      <c r="I225" s="38" t="s">
        <v>80</v>
      </c>
      <c r="J225" s="36" t="s">
        <v>82</v>
      </c>
      <c r="K225" s="4" t="s">
        <v>102</v>
      </c>
      <c r="L225" s="60" t="s">
        <v>312</v>
      </c>
      <c r="M225" s="60">
        <v>16423.2</v>
      </c>
      <c r="N225" s="60">
        <v>16423.2</v>
      </c>
      <c r="O225" s="60">
        <v>16423.2</v>
      </c>
    </row>
    <row r="226" spans="1:15" ht="153.75" customHeight="1" x14ac:dyDescent="0.25">
      <c r="A226" s="37" t="s">
        <v>316</v>
      </c>
      <c r="B226" s="65"/>
      <c r="C226" s="22" t="s">
        <v>79</v>
      </c>
      <c r="D226" s="22" t="s">
        <v>35</v>
      </c>
      <c r="E226" s="22" t="s">
        <v>157</v>
      </c>
      <c r="F226" s="22" t="s">
        <v>69</v>
      </c>
      <c r="G226" s="22" t="s">
        <v>201</v>
      </c>
      <c r="H226" s="22" t="s">
        <v>23</v>
      </c>
      <c r="I226" s="22" t="s">
        <v>80</v>
      </c>
      <c r="J226" s="37" t="s">
        <v>316</v>
      </c>
      <c r="K226" s="34"/>
      <c r="L226" s="60">
        <f>L227+L232+L234+L236+L238</f>
        <v>1022466.2999999999</v>
      </c>
      <c r="M226" s="60">
        <f t="shared" ref="M226:O226" si="134">M227+M232+M234+M236+M238</f>
        <v>1078224.7000000002</v>
      </c>
      <c r="N226" s="60">
        <f t="shared" si="134"/>
        <v>1078224.7000000002</v>
      </c>
      <c r="O226" s="60">
        <f t="shared" si="134"/>
        <v>1075718.8031500001</v>
      </c>
    </row>
    <row r="227" spans="1:15" ht="153.75" customHeight="1" x14ac:dyDescent="0.25">
      <c r="A227" s="37" t="s">
        <v>316</v>
      </c>
      <c r="B227" s="65"/>
      <c r="C227" s="22" t="s">
        <v>79</v>
      </c>
      <c r="D227" s="22" t="s">
        <v>35</v>
      </c>
      <c r="E227" s="22" t="s">
        <v>157</v>
      </c>
      <c r="F227" s="22" t="s">
        <v>83</v>
      </c>
      <c r="G227" s="22" t="s">
        <v>201</v>
      </c>
      <c r="H227" s="22" t="s">
        <v>23</v>
      </c>
      <c r="I227" s="22" t="s">
        <v>80</v>
      </c>
      <c r="J227" s="36" t="s">
        <v>317</v>
      </c>
      <c r="K227" s="4"/>
      <c r="L227" s="56">
        <f>L228+L229+L230+L231</f>
        <v>915483.79999999993</v>
      </c>
      <c r="M227" s="56">
        <f t="shared" ref="M227:O227" si="135">M228+M229+M230+M231</f>
        <v>984197.89999999991</v>
      </c>
      <c r="N227" s="56">
        <f t="shared" si="135"/>
        <v>984197.89999999991</v>
      </c>
      <c r="O227" s="56">
        <f t="shared" si="135"/>
        <v>983438.55781999999</v>
      </c>
    </row>
    <row r="228" spans="1:15" ht="133.5" customHeight="1" x14ac:dyDescent="0.25">
      <c r="A228" s="37" t="s">
        <v>316</v>
      </c>
      <c r="B228" s="65" t="s">
        <v>29</v>
      </c>
      <c r="C228" s="22" t="s">
        <v>79</v>
      </c>
      <c r="D228" s="22" t="s">
        <v>35</v>
      </c>
      <c r="E228" s="22" t="s">
        <v>157</v>
      </c>
      <c r="F228" s="22" t="s">
        <v>83</v>
      </c>
      <c r="G228" s="22" t="s">
        <v>33</v>
      </c>
      <c r="H228" s="22" t="s">
        <v>23</v>
      </c>
      <c r="I228" s="22" t="s">
        <v>80</v>
      </c>
      <c r="J228" s="36" t="s">
        <v>84</v>
      </c>
      <c r="K228" s="4" t="s">
        <v>27</v>
      </c>
      <c r="L228" s="56" t="s">
        <v>318</v>
      </c>
      <c r="M228" s="56">
        <v>122579.7</v>
      </c>
      <c r="N228" s="56">
        <v>122579.7</v>
      </c>
      <c r="O228" s="56">
        <v>122021.00900000001</v>
      </c>
    </row>
    <row r="229" spans="1:15" ht="133.5" customHeight="1" x14ac:dyDescent="0.25">
      <c r="A229" s="37" t="s">
        <v>316</v>
      </c>
      <c r="B229" s="65" t="s">
        <v>98</v>
      </c>
      <c r="C229" s="22" t="s">
        <v>79</v>
      </c>
      <c r="D229" s="22" t="s">
        <v>35</v>
      </c>
      <c r="E229" s="22" t="s">
        <v>157</v>
      </c>
      <c r="F229" s="22" t="s">
        <v>83</v>
      </c>
      <c r="G229" s="22" t="s">
        <v>33</v>
      </c>
      <c r="H229" s="22" t="s">
        <v>23</v>
      </c>
      <c r="I229" s="22" t="s">
        <v>80</v>
      </c>
      <c r="J229" s="36" t="s">
        <v>84</v>
      </c>
      <c r="K229" s="14" t="s">
        <v>99</v>
      </c>
      <c r="L229" s="56" t="s">
        <v>319</v>
      </c>
      <c r="M229" s="56">
        <v>852884.4</v>
      </c>
      <c r="N229" s="56">
        <v>852884.4</v>
      </c>
      <c r="O229" s="56">
        <v>852821.9</v>
      </c>
    </row>
    <row r="230" spans="1:15" ht="113.25" customHeight="1" x14ac:dyDescent="0.25">
      <c r="A230" s="37" t="s">
        <v>316</v>
      </c>
      <c r="B230" s="65" t="s">
        <v>103</v>
      </c>
      <c r="C230" s="22" t="s">
        <v>79</v>
      </c>
      <c r="D230" s="22" t="s">
        <v>35</v>
      </c>
      <c r="E230" s="22" t="s">
        <v>157</v>
      </c>
      <c r="F230" s="22" t="s">
        <v>83</v>
      </c>
      <c r="G230" s="22" t="s">
        <v>33</v>
      </c>
      <c r="H230" s="22" t="s">
        <v>23</v>
      </c>
      <c r="I230" s="22" t="s">
        <v>80</v>
      </c>
      <c r="J230" s="36" t="s">
        <v>84</v>
      </c>
      <c r="K230" s="4" t="s">
        <v>102</v>
      </c>
      <c r="L230" s="56" t="s">
        <v>320</v>
      </c>
      <c r="M230" s="56">
        <v>601.1</v>
      </c>
      <c r="N230" s="56">
        <v>601.1</v>
      </c>
      <c r="O230" s="56">
        <v>582.09608000000003</v>
      </c>
    </row>
    <row r="231" spans="1:15" ht="105" customHeight="1" x14ac:dyDescent="0.25">
      <c r="A231" s="37" t="s">
        <v>316</v>
      </c>
      <c r="B231" s="65" t="s">
        <v>107</v>
      </c>
      <c r="C231" s="22" t="s">
        <v>79</v>
      </c>
      <c r="D231" s="22" t="s">
        <v>35</v>
      </c>
      <c r="E231" s="22" t="s">
        <v>157</v>
      </c>
      <c r="F231" s="22" t="s">
        <v>83</v>
      </c>
      <c r="G231" s="22" t="s">
        <v>33</v>
      </c>
      <c r="H231" s="22" t="s">
        <v>23</v>
      </c>
      <c r="I231" s="22" t="s">
        <v>80</v>
      </c>
      <c r="J231" s="36" t="s">
        <v>84</v>
      </c>
      <c r="K231" s="4" t="s">
        <v>106</v>
      </c>
      <c r="L231" s="56" t="s">
        <v>321</v>
      </c>
      <c r="M231" s="56">
        <v>8132.7</v>
      </c>
      <c r="N231" s="56">
        <v>8132.7</v>
      </c>
      <c r="O231" s="56">
        <v>8013.5527400000001</v>
      </c>
    </row>
    <row r="232" spans="1:15" ht="164.25" customHeight="1" x14ac:dyDescent="0.25">
      <c r="A232" s="37" t="s">
        <v>316</v>
      </c>
      <c r="B232" s="65"/>
      <c r="C232" s="22" t="s">
        <v>79</v>
      </c>
      <c r="D232" s="22" t="s">
        <v>35</v>
      </c>
      <c r="E232" s="22" t="s">
        <v>157</v>
      </c>
      <c r="F232" s="22" t="s">
        <v>108</v>
      </c>
      <c r="G232" s="22" t="s">
        <v>201</v>
      </c>
      <c r="H232" s="22" t="s">
        <v>23</v>
      </c>
      <c r="I232" s="22" t="s">
        <v>80</v>
      </c>
      <c r="J232" s="36" t="s">
        <v>322</v>
      </c>
      <c r="K232" s="4"/>
      <c r="L232" s="56" t="str">
        <f>L233</f>
        <v>69633,1</v>
      </c>
      <c r="M232" s="56">
        <f t="shared" ref="M232:O232" si="136">M233</f>
        <v>82055.100000000006</v>
      </c>
      <c r="N232" s="56">
        <f t="shared" si="136"/>
        <v>82055.100000000006</v>
      </c>
      <c r="O232" s="56">
        <f t="shared" si="136"/>
        <v>80380.645329999999</v>
      </c>
    </row>
    <row r="233" spans="1:15" ht="105.75" customHeight="1" x14ac:dyDescent="0.25">
      <c r="A233" s="37" t="s">
        <v>316</v>
      </c>
      <c r="B233" s="65" t="s">
        <v>107</v>
      </c>
      <c r="C233" s="22" t="s">
        <v>79</v>
      </c>
      <c r="D233" s="22" t="s">
        <v>35</v>
      </c>
      <c r="E233" s="22" t="s">
        <v>157</v>
      </c>
      <c r="F233" s="22" t="s">
        <v>108</v>
      </c>
      <c r="G233" s="22" t="s">
        <v>33</v>
      </c>
      <c r="H233" s="22" t="s">
        <v>23</v>
      </c>
      <c r="I233" s="22" t="s">
        <v>80</v>
      </c>
      <c r="J233" s="36" t="s">
        <v>109</v>
      </c>
      <c r="K233" s="4" t="s">
        <v>106</v>
      </c>
      <c r="L233" s="56" t="s">
        <v>323</v>
      </c>
      <c r="M233" s="56">
        <v>82055.100000000006</v>
      </c>
      <c r="N233" s="56">
        <v>82055.100000000006</v>
      </c>
      <c r="O233" s="56">
        <v>80380.645329999999</v>
      </c>
    </row>
    <row r="234" spans="1:15" ht="100.5" customHeight="1" x14ac:dyDescent="0.25">
      <c r="A234" s="37" t="s">
        <v>316</v>
      </c>
      <c r="B234" s="65"/>
      <c r="C234" s="22" t="s">
        <v>79</v>
      </c>
      <c r="D234" s="22" t="s">
        <v>35</v>
      </c>
      <c r="E234" s="22" t="s">
        <v>157</v>
      </c>
      <c r="F234" s="22" t="s">
        <v>100</v>
      </c>
      <c r="G234" s="22" t="s">
        <v>201</v>
      </c>
      <c r="H234" s="22" t="s">
        <v>23</v>
      </c>
      <c r="I234" s="22" t="s">
        <v>80</v>
      </c>
      <c r="J234" s="36" t="s">
        <v>324</v>
      </c>
      <c r="K234" s="4"/>
      <c r="L234" s="56" t="str">
        <f>L235</f>
        <v>15925,6</v>
      </c>
      <c r="M234" s="56">
        <f t="shared" ref="M234:O234" si="137">M235</f>
        <v>11825.6</v>
      </c>
      <c r="N234" s="56">
        <f t="shared" si="137"/>
        <v>11825.6</v>
      </c>
      <c r="O234" s="56">
        <f t="shared" si="137"/>
        <v>11825.6</v>
      </c>
    </row>
    <row r="235" spans="1:15" ht="121.5" customHeight="1" x14ac:dyDescent="0.25">
      <c r="A235" s="37" t="s">
        <v>316</v>
      </c>
      <c r="B235" s="65" t="s">
        <v>98</v>
      </c>
      <c r="C235" s="22" t="s">
        <v>79</v>
      </c>
      <c r="D235" s="22" t="s">
        <v>35</v>
      </c>
      <c r="E235" s="22" t="s">
        <v>157</v>
      </c>
      <c r="F235" s="22" t="s">
        <v>100</v>
      </c>
      <c r="G235" s="22" t="s">
        <v>33</v>
      </c>
      <c r="H235" s="22" t="s">
        <v>23</v>
      </c>
      <c r="I235" s="22" t="s">
        <v>80</v>
      </c>
      <c r="J235" s="44" t="s">
        <v>101</v>
      </c>
      <c r="K235" s="14" t="s">
        <v>99</v>
      </c>
      <c r="L235" s="56" t="s">
        <v>325</v>
      </c>
      <c r="M235" s="56">
        <v>11825.6</v>
      </c>
      <c r="N235" s="56">
        <v>11825.6</v>
      </c>
      <c r="O235" s="56">
        <v>11825.6</v>
      </c>
    </row>
    <row r="236" spans="1:15" ht="150" customHeight="1" x14ac:dyDescent="0.25">
      <c r="A236" s="37" t="s">
        <v>316</v>
      </c>
      <c r="B236" s="65"/>
      <c r="C236" s="22" t="s">
        <v>79</v>
      </c>
      <c r="D236" s="22" t="s">
        <v>35</v>
      </c>
      <c r="E236" s="22" t="s">
        <v>28</v>
      </c>
      <c r="F236" s="22" t="s">
        <v>179</v>
      </c>
      <c r="G236" s="22" t="s">
        <v>201</v>
      </c>
      <c r="H236" s="22" t="s">
        <v>23</v>
      </c>
      <c r="I236" s="22" t="s">
        <v>80</v>
      </c>
      <c r="J236" s="9" t="s">
        <v>327</v>
      </c>
      <c r="K236" s="17"/>
      <c r="L236" s="56" t="str">
        <f>L237</f>
        <v>21423,8</v>
      </c>
      <c r="M236" s="56">
        <f t="shared" ref="M236:O236" si="138">M237</f>
        <v>0</v>
      </c>
      <c r="N236" s="56">
        <f t="shared" si="138"/>
        <v>0</v>
      </c>
      <c r="O236" s="56">
        <f t="shared" si="138"/>
        <v>0</v>
      </c>
    </row>
    <row r="237" spans="1:15" ht="161.25" customHeight="1" x14ac:dyDescent="0.25">
      <c r="A237" s="37" t="s">
        <v>316</v>
      </c>
      <c r="B237" s="65" t="s">
        <v>29</v>
      </c>
      <c r="C237" s="22" t="s">
        <v>79</v>
      </c>
      <c r="D237" s="22" t="s">
        <v>35</v>
      </c>
      <c r="E237" s="22" t="s">
        <v>28</v>
      </c>
      <c r="F237" s="22" t="s">
        <v>179</v>
      </c>
      <c r="G237" s="22" t="s">
        <v>33</v>
      </c>
      <c r="H237" s="22" t="s">
        <v>23</v>
      </c>
      <c r="I237" s="22" t="s">
        <v>80</v>
      </c>
      <c r="J237" s="9" t="s">
        <v>110</v>
      </c>
      <c r="K237" s="4" t="s">
        <v>27</v>
      </c>
      <c r="L237" s="56" t="s">
        <v>328</v>
      </c>
      <c r="M237" s="56">
        <v>0</v>
      </c>
      <c r="N237" s="56">
        <v>0</v>
      </c>
      <c r="O237" s="56">
        <v>0</v>
      </c>
    </row>
    <row r="238" spans="1:15" ht="99" customHeight="1" x14ac:dyDescent="0.25">
      <c r="A238" s="37" t="s">
        <v>316</v>
      </c>
      <c r="B238" s="65"/>
      <c r="C238" s="22" t="s">
        <v>79</v>
      </c>
      <c r="D238" s="22" t="s">
        <v>35</v>
      </c>
      <c r="E238" s="22" t="s">
        <v>28</v>
      </c>
      <c r="F238" s="22" t="s">
        <v>34</v>
      </c>
      <c r="G238" s="22" t="s">
        <v>201</v>
      </c>
      <c r="H238" s="22" t="s">
        <v>23</v>
      </c>
      <c r="I238" s="22" t="s">
        <v>80</v>
      </c>
      <c r="J238" s="45" t="s">
        <v>326</v>
      </c>
      <c r="K238" s="4"/>
      <c r="L238" s="56" t="str">
        <f>L239</f>
        <v>0</v>
      </c>
      <c r="M238" s="56">
        <f t="shared" ref="M238:O238" si="139">M239</f>
        <v>146.1</v>
      </c>
      <c r="N238" s="56">
        <f t="shared" si="139"/>
        <v>146.1</v>
      </c>
      <c r="O238" s="56">
        <f t="shared" si="139"/>
        <v>74</v>
      </c>
    </row>
    <row r="239" spans="1:15" ht="115.5" customHeight="1" x14ac:dyDescent="0.25">
      <c r="A239" s="37" t="s">
        <v>316</v>
      </c>
      <c r="B239" s="65" t="s">
        <v>29</v>
      </c>
      <c r="C239" s="22" t="s">
        <v>79</v>
      </c>
      <c r="D239" s="22" t="s">
        <v>35</v>
      </c>
      <c r="E239" s="22" t="s">
        <v>28</v>
      </c>
      <c r="F239" s="22" t="s">
        <v>34</v>
      </c>
      <c r="G239" s="22" t="s">
        <v>201</v>
      </c>
      <c r="H239" s="22" t="s">
        <v>23</v>
      </c>
      <c r="I239" s="22" t="s">
        <v>80</v>
      </c>
      <c r="J239" s="36" t="s">
        <v>326</v>
      </c>
      <c r="K239" s="4" t="s">
        <v>27</v>
      </c>
      <c r="L239" s="56" t="s">
        <v>312</v>
      </c>
      <c r="M239" s="56">
        <v>146.1</v>
      </c>
      <c r="N239" s="56">
        <v>146.1</v>
      </c>
      <c r="O239" s="56">
        <v>74</v>
      </c>
    </row>
    <row r="240" spans="1:15" ht="64.5" customHeight="1" x14ac:dyDescent="0.25">
      <c r="A240" s="37" t="s">
        <v>329</v>
      </c>
      <c r="B240" s="65"/>
      <c r="C240" s="22" t="s">
        <v>79</v>
      </c>
      <c r="D240" s="22" t="s">
        <v>35</v>
      </c>
      <c r="E240" s="22" t="s">
        <v>184</v>
      </c>
      <c r="F240" s="22" t="s">
        <v>69</v>
      </c>
      <c r="G240" s="22" t="s">
        <v>201</v>
      </c>
      <c r="H240" s="22" t="s">
        <v>23</v>
      </c>
      <c r="I240" s="22" t="s">
        <v>80</v>
      </c>
      <c r="J240" s="37" t="s">
        <v>329</v>
      </c>
      <c r="K240" s="4"/>
      <c r="L240" s="56">
        <f>L241</f>
        <v>1570.153</v>
      </c>
      <c r="M240" s="56">
        <f t="shared" ref="M240:O240" si="140">M241</f>
        <v>1955.153</v>
      </c>
      <c r="N240" s="56">
        <f t="shared" si="140"/>
        <v>1955.153</v>
      </c>
      <c r="O240" s="56">
        <f t="shared" si="140"/>
        <v>1955.153</v>
      </c>
    </row>
    <row r="241" spans="1:15" ht="50.25" customHeight="1" x14ac:dyDescent="0.25">
      <c r="A241" s="37" t="s">
        <v>329</v>
      </c>
      <c r="B241" s="10"/>
      <c r="C241" s="22" t="s">
        <v>79</v>
      </c>
      <c r="D241" s="22" t="s">
        <v>35</v>
      </c>
      <c r="E241" s="22" t="s">
        <v>184</v>
      </c>
      <c r="F241" s="22" t="s">
        <v>85</v>
      </c>
      <c r="G241" s="22" t="s">
        <v>201</v>
      </c>
      <c r="H241" s="22" t="s">
        <v>23</v>
      </c>
      <c r="I241" s="22" t="s">
        <v>80</v>
      </c>
      <c r="J241" s="36" t="s">
        <v>330</v>
      </c>
      <c r="K241" s="4"/>
      <c r="L241" s="56">
        <f>L242+L243</f>
        <v>1570.153</v>
      </c>
      <c r="M241" s="56">
        <f t="shared" ref="M241:O241" si="141">M242+M243</f>
        <v>1955.153</v>
      </c>
      <c r="N241" s="56">
        <f t="shared" si="141"/>
        <v>1955.153</v>
      </c>
      <c r="O241" s="56">
        <f t="shared" si="141"/>
        <v>1955.153</v>
      </c>
    </row>
    <row r="242" spans="1:15" ht="86.25" customHeight="1" x14ac:dyDescent="0.25">
      <c r="A242" s="37" t="s">
        <v>329</v>
      </c>
      <c r="B242" s="10" t="s">
        <v>95</v>
      </c>
      <c r="C242" s="22" t="s">
        <v>79</v>
      </c>
      <c r="D242" s="22" t="s">
        <v>35</v>
      </c>
      <c r="E242" s="22" t="s">
        <v>184</v>
      </c>
      <c r="F242" s="22" t="s">
        <v>85</v>
      </c>
      <c r="G242" s="22" t="s">
        <v>33</v>
      </c>
      <c r="H242" s="22" t="s">
        <v>23</v>
      </c>
      <c r="I242" s="22" t="s">
        <v>80</v>
      </c>
      <c r="J242" s="36" t="s">
        <v>86</v>
      </c>
      <c r="K242" s="4" t="s">
        <v>94</v>
      </c>
      <c r="L242" s="56" t="s">
        <v>331</v>
      </c>
      <c r="M242" s="56" t="s">
        <v>331</v>
      </c>
      <c r="N242" s="56" t="s">
        <v>331</v>
      </c>
      <c r="O242" s="56" t="s">
        <v>331</v>
      </c>
    </row>
    <row r="243" spans="1:15" ht="93" customHeight="1" x14ac:dyDescent="0.25">
      <c r="A243" s="37" t="s">
        <v>329</v>
      </c>
      <c r="B243" s="10" t="s">
        <v>103</v>
      </c>
      <c r="C243" s="22" t="s">
        <v>79</v>
      </c>
      <c r="D243" s="22" t="s">
        <v>35</v>
      </c>
      <c r="E243" s="22" t="s">
        <v>184</v>
      </c>
      <c r="F243" s="22" t="s">
        <v>85</v>
      </c>
      <c r="G243" s="22" t="s">
        <v>33</v>
      </c>
      <c r="H243" s="22" t="s">
        <v>23</v>
      </c>
      <c r="I243" s="22" t="s">
        <v>80</v>
      </c>
      <c r="J243" s="36" t="s">
        <v>86</v>
      </c>
      <c r="K243" s="4" t="s">
        <v>102</v>
      </c>
      <c r="L243" s="56" t="s">
        <v>312</v>
      </c>
      <c r="M243" s="56">
        <v>385</v>
      </c>
      <c r="N243" s="56">
        <v>385</v>
      </c>
      <c r="O243" s="56">
        <v>385</v>
      </c>
    </row>
    <row r="244" spans="1:15" ht="51.75" customHeight="1" x14ac:dyDescent="0.25">
      <c r="A244" s="37" t="s">
        <v>332</v>
      </c>
      <c r="B244" s="66"/>
      <c r="C244" s="38" t="s">
        <v>79</v>
      </c>
      <c r="D244" s="38" t="s">
        <v>25</v>
      </c>
      <c r="E244" s="38" t="s">
        <v>201</v>
      </c>
      <c r="F244" s="38" t="s">
        <v>69</v>
      </c>
      <c r="G244" s="38" t="s">
        <v>201</v>
      </c>
      <c r="H244" s="38" t="s">
        <v>23</v>
      </c>
      <c r="I244" s="38" t="s">
        <v>69</v>
      </c>
      <c r="J244" s="37" t="s">
        <v>332</v>
      </c>
      <c r="K244" s="4"/>
      <c r="L244" s="56" t="str">
        <f>L246</f>
        <v>0</v>
      </c>
      <c r="M244" s="56">
        <f t="shared" ref="M244:O244" si="142">M246</f>
        <v>1576</v>
      </c>
      <c r="N244" s="56">
        <f t="shared" si="142"/>
        <v>1576</v>
      </c>
      <c r="O244" s="56">
        <f t="shared" si="142"/>
        <v>1576</v>
      </c>
    </row>
    <row r="245" spans="1:15" ht="59.25" customHeight="1" x14ac:dyDescent="0.25">
      <c r="A245" s="37" t="s">
        <v>332</v>
      </c>
      <c r="B245" s="10"/>
      <c r="C245" s="38" t="s">
        <v>79</v>
      </c>
      <c r="D245" s="38" t="s">
        <v>25</v>
      </c>
      <c r="E245" s="38" t="s">
        <v>33</v>
      </c>
      <c r="F245" s="38" t="s">
        <v>69</v>
      </c>
      <c r="G245" s="38" t="s">
        <v>33</v>
      </c>
      <c r="H245" s="38" t="s">
        <v>23</v>
      </c>
      <c r="I245" s="38" t="s">
        <v>78</v>
      </c>
      <c r="J245" s="36" t="s">
        <v>90</v>
      </c>
      <c r="K245" s="4"/>
      <c r="L245" s="56" t="str">
        <f>L246</f>
        <v>0</v>
      </c>
      <c r="M245" s="56">
        <f t="shared" ref="M245:O245" si="143">M246</f>
        <v>1576</v>
      </c>
      <c r="N245" s="56">
        <f t="shared" si="143"/>
        <v>1576</v>
      </c>
      <c r="O245" s="56">
        <f t="shared" si="143"/>
        <v>1576</v>
      </c>
    </row>
    <row r="246" spans="1:15" ht="54" customHeight="1" x14ac:dyDescent="0.25">
      <c r="A246" s="37" t="s">
        <v>332</v>
      </c>
      <c r="B246" s="10" t="s">
        <v>29</v>
      </c>
      <c r="C246" s="38" t="s">
        <v>79</v>
      </c>
      <c r="D246" s="38" t="s">
        <v>25</v>
      </c>
      <c r="E246" s="38" t="s">
        <v>33</v>
      </c>
      <c r="F246" s="38" t="s">
        <v>70</v>
      </c>
      <c r="G246" s="38" t="s">
        <v>33</v>
      </c>
      <c r="H246" s="38" t="s">
        <v>23</v>
      </c>
      <c r="I246" s="38" t="s">
        <v>78</v>
      </c>
      <c r="J246" s="36" t="s">
        <v>90</v>
      </c>
      <c r="K246" s="4" t="s">
        <v>27</v>
      </c>
      <c r="L246" s="56" t="s">
        <v>312</v>
      </c>
      <c r="M246" s="56">
        <v>1576</v>
      </c>
      <c r="N246" s="56">
        <v>1576</v>
      </c>
      <c r="O246" s="56">
        <v>1576</v>
      </c>
    </row>
    <row r="247" spans="1:15" ht="123" customHeight="1" x14ac:dyDescent="0.25">
      <c r="A247" s="37" t="s">
        <v>333</v>
      </c>
      <c r="B247" s="66"/>
      <c r="C247" s="38" t="s">
        <v>79</v>
      </c>
      <c r="D247" s="38" t="s">
        <v>64</v>
      </c>
      <c r="E247" s="38" t="s">
        <v>201</v>
      </c>
      <c r="F247" s="38" t="s">
        <v>69</v>
      </c>
      <c r="G247" s="38" t="s">
        <v>201</v>
      </c>
      <c r="H247" s="38" t="s">
        <v>23</v>
      </c>
      <c r="I247" s="38" t="s">
        <v>69</v>
      </c>
      <c r="J247" s="37" t="s">
        <v>333</v>
      </c>
      <c r="K247" s="46"/>
      <c r="L247" s="56">
        <f>L248+L251</f>
        <v>0</v>
      </c>
      <c r="M247" s="56">
        <f t="shared" ref="M247:O247" si="144">M248+M251</f>
        <v>14649.030070000001</v>
      </c>
      <c r="N247" s="56">
        <f t="shared" si="144"/>
        <v>14649.030070000001</v>
      </c>
      <c r="O247" s="56">
        <f t="shared" si="144"/>
        <v>14649.030070000001</v>
      </c>
    </row>
    <row r="248" spans="1:15" ht="191.25" customHeight="1" x14ac:dyDescent="0.25">
      <c r="A248" s="37" t="s">
        <v>333</v>
      </c>
      <c r="B248" s="10"/>
      <c r="C248" s="38" t="s">
        <v>79</v>
      </c>
      <c r="D248" s="38" t="s">
        <v>64</v>
      </c>
      <c r="E248" s="38" t="s">
        <v>201</v>
      </c>
      <c r="F248" s="38" t="s">
        <v>69</v>
      </c>
      <c r="G248" s="38" t="s">
        <v>201</v>
      </c>
      <c r="H248" s="38" t="s">
        <v>23</v>
      </c>
      <c r="I248" s="38" t="s">
        <v>80</v>
      </c>
      <c r="J248" s="11" t="s">
        <v>334</v>
      </c>
      <c r="K248" s="46"/>
      <c r="L248" s="56" t="str">
        <f>L249</f>
        <v>0</v>
      </c>
      <c r="M248" s="56" t="str">
        <f t="shared" ref="M248:O248" si="145">M249</f>
        <v>14244,06140</v>
      </c>
      <c r="N248" s="56" t="str">
        <f t="shared" si="145"/>
        <v>14244,06140</v>
      </c>
      <c r="O248" s="56" t="str">
        <f t="shared" si="145"/>
        <v>14244,06140</v>
      </c>
    </row>
    <row r="249" spans="1:15" ht="142.5" customHeight="1" x14ac:dyDescent="0.25">
      <c r="A249" s="37" t="s">
        <v>333</v>
      </c>
      <c r="B249" s="10"/>
      <c r="C249" s="38" t="s">
        <v>79</v>
      </c>
      <c r="D249" s="38" t="s">
        <v>64</v>
      </c>
      <c r="E249" s="38" t="s">
        <v>201</v>
      </c>
      <c r="F249" s="38" t="s">
        <v>69</v>
      </c>
      <c r="G249" s="38" t="s">
        <v>33</v>
      </c>
      <c r="H249" s="38" t="s">
        <v>23</v>
      </c>
      <c r="I249" s="38" t="s">
        <v>80</v>
      </c>
      <c r="J249" s="36" t="s">
        <v>335</v>
      </c>
      <c r="K249" s="46"/>
      <c r="L249" s="56" t="str">
        <f>L250</f>
        <v>0</v>
      </c>
      <c r="M249" s="56" t="str">
        <f t="shared" ref="M249:O249" si="146">M250</f>
        <v>14244,06140</v>
      </c>
      <c r="N249" s="56" t="str">
        <f t="shared" si="146"/>
        <v>14244,06140</v>
      </c>
      <c r="O249" s="56" t="str">
        <f t="shared" si="146"/>
        <v>14244,06140</v>
      </c>
    </row>
    <row r="250" spans="1:15" ht="147.75" customHeight="1" x14ac:dyDescent="0.25">
      <c r="A250" s="37" t="s">
        <v>333</v>
      </c>
      <c r="B250" s="10" t="s">
        <v>29</v>
      </c>
      <c r="C250" s="38" t="s">
        <v>79</v>
      </c>
      <c r="D250" s="38" t="s">
        <v>64</v>
      </c>
      <c r="E250" s="38" t="s">
        <v>180</v>
      </c>
      <c r="F250" s="38" t="s">
        <v>88</v>
      </c>
      <c r="G250" s="38" t="s">
        <v>33</v>
      </c>
      <c r="H250" s="38" t="s">
        <v>23</v>
      </c>
      <c r="I250" s="38" t="s">
        <v>80</v>
      </c>
      <c r="J250" s="36" t="s">
        <v>181</v>
      </c>
      <c r="K250" s="4" t="s">
        <v>27</v>
      </c>
      <c r="L250" s="56" t="s">
        <v>312</v>
      </c>
      <c r="M250" s="56" t="s">
        <v>336</v>
      </c>
      <c r="N250" s="56" t="s">
        <v>336</v>
      </c>
      <c r="O250" s="56" t="s">
        <v>336</v>
      </c>
    </row>
    <row r="251" spans="1:15" ht="125.25" customHeight="1" x14ac:dyDescent="0.25">
      <c r="A251" s="37" t="s">
        <v>333</v>
      </c>
      <c r="B251" s="10"/>
      <c r="C251" s="38" t="s">
        <v>79</v>
      </c>
      <c r="D251" s="38" t="s">
        <v>64</v>
      </c>
      <c r="E251" s="38" t="s">
        <v>201</v>
      </c>
      <c r="F251" s="38" t="s">
        <v>69</v>
      </c>
      <c r="G251" s="38" t="s">
        <v>201</v>
      </c>
      <c r="H251" s="38" t="s">
        <v>23</v>
      </c>
      <c r="I251" s="38" t="s">
        <v>78</v>
      </c>
      <c r="J251" s="36" t="s">
        <v>337</v>
      </c>
      <c r="K251" s="4"/>
      <c r="L251" s="56" t="str">
        <f>L252</f>
        <v>0</v>
      </c>
      <c r="M251" s="56">
        <f t="shared" ref="M251:O251" si="147">M252</f>
        <v>404.96866999999997</v>
      </c>
      <c r="N251" s="56">
        <f t="shared" si="147"/>
        <v>404.96866999999997</v>
      </c>
      <c r="O251" s="56">
        <f t="shared" si="147"/>
        <v>404.96866999999997</v>
      </c>
    </row>
    <row r="252" spans="1:15" ht="239.25" customHeight="1" x14ac:dyDescent="0.25">
      <c r="A252" s="37" t="s">
        <v>333</v>
      </c>
      <c r="B252" s="68"/>
      <c r="C252" s="38" t="s">
        <v>79</v>
      </c>
      <c r="D252" s="38" t="s">
        <v>64</v>
      </c>
      <c r="E252" s="38" t="s">
        <v>33</v>
      </c>
      <c r="F252" s="38" t="s">
        <v>69</v>
      </c>
      <c r="G252" s="38" t="s">
        <v>33</v>
      </c>
      <c r="H252" s="38" t="s">
        <v>23</v>
      </c>
      <c r="I252" s="38" t="s">
        <v>78</v>
      </c>
      <c r="J252" s="36" t="s">
        <v>338</v>
      </c>
      <c r="K252" s="34"/>
      <c r="L252" s="60" t="str">
        <f>L253</f>
        <v>0</v>
      </c>
      <c r="M252" s="60">
        <f t="shared" ref="M252:O252" si="148">M253</f>
        <v>404.96866999999997</v>
      </c>
      <c r="N252" s="60">
        <f t="shared" si="148"/>
        <v>404.96866999999997</v>
      </c>
      <c r="O252" s="60">
        <f t="shared" si="148"/>
        <v>404.96866999999997</v>
      </c>
    </row>
    <row r="253" spans="1:15" ht="243" customHeight="1" x14ac:dyDescent="0.25">
      <c r="A253" s="37" t="s">
        <v>333</v>
      </c>
      <c r="B253" s="69" t="s">
        <v>29</v>
      </c>
      <c r="C253" s="38" t="s">
        <v>79</v>
      </c>
      <c r="D253" s="38" t="s">
        <v>64</v>
      </c>
      <c r="E253" s="38" t="s">
        <v>33</v>
      </c>
      <c r="F253" s="38" t="s">
        <v>69</v>
      </c>
      <c r="G253" s="38" t="s">
        <v>33</v>
      </c>
      <c r="H253" s="38" t="s">
        <v>23</v>
      </c>
      <c r="I253" s="38" t="s">
        <v>78</v>
      </c>
      <c r="J253" s="36" t="s">
        <v>338</v>
      </c>
      <c r="K253" s="4" t="s">
        <v>27</v>
      </c>
      <c r="L253" s="56" t="s">
        <v>312</v>
      </c>
      <c r="M253" s="56">
        <v>404.96866999999997</v>
      </c>
      <c r="N253" s="56">
        <v>404.96866999999997</v>
      </c>
      <c r="O253" s="56">
        <v>404.96866999999997</v>
      </c>
    </row>
    <row r="254" spans="1:15" ht="165.75" customHeight="1" x14ac:dyDescent="0.25">
      <c r="A254" s="37" t="s">
        <v>339</v>
      </c>
      <c r="B254" s="66"/>
      <c r="C254" s="38" t="s">
        <v>79</v>
      </c>
      <c r="D254" s="38" t="s">
        <v>91</v>
      </c>
      <c r="E254" s="38" t="s">
        <v>201</v>
      </c>
      <c r="F254" s="38" t="s">
        <v>69</v>
      </c>
      <c r="G254" s="38" t="s">
        <v>201</v>
      </c>
      <c r="H254" s="38" t="s">
        <v>23</v>
      </c>
      <c r="I254" s="38" t="s">
        <v>69</v>
      </c>
      <c r="J254" s="37" t="s">
        <v>339</v>
      </c>
      <c r="K254" s="4"/>
      <c r="L254" s="56" t="str">
        <f>L255</f>
        <v>0</v>
      </c>
      <c r="M254" s="56">
        <f t="shared" ref="M254:O254" si="149">M255</f>
        <v>-717.81767000000002</v>
      </c>
      <c r="N254" s="56">
        <f t="shared" si="149"/>
        <v>-717.81767000000002</v>
      </c>
      <c r="O254" s="56">
        <f t="shared" si="149"/>
        <v>-750.00045</v>
      </c>
    </row>
    <row r="255" spans="1:15" ht="135.75" customHeight="1" x14ac:dyDescent="0.25">
      <c r="A255" s="47" t="s">
        <v>339</v>
      </c>
      <c r="B255" s="70"/>
      <c r="C255" s="49" t="s">
        <v>79</v>
      </c>
      <c r="D255" s="49" t="s">
        <v>91</v>
      </c>
      <c r="E255" s="49" t="s">
        <v>201</v>
      </c>
      <c r="F255" s="49" t="s">
        <v>69</v>
      </c>
      <c r="G255" s="49" t="s">
        <v>33</v>
      </c>
      <c r="H255" s="49" t="s">
        <v>23</v>
      </c>
      <c r="I255" s="49" t="s">
        <v>80</v>
      </c>
      <c r="J255" s="50" t="s">
        <v>340</v>
      </c>
      <c r="K255" s="48"/>
      <c r="L255" s="61" t="s">
        <v>312</v>
      </c>
      <c r="M255" s="61">
        <f>M256+M257+M258</f>
        <v>-717.81767000000002</v>
      </c>
      <c r="N255" s="61">
        <f t="shared" ref="N255:O255" si="150">N256+N257+N258</f>
        <v>-717.81767000000002</v>
      </c>
      <c r="O255" s="61">
        <f t="shared" si="150"/>
        <v>-750.00045</v>
      </c>
    </row>
    <row r="256" spans="1:15" ht="111" customHeight="1" x14ac:dyDescent="0.25">
      <c r="A256" s="25" t="s">
        <v>339</v>
      </c>
      <c r="B256" s="10" t="s">
        <v>29</v>
      </c>
      <c r="C256" s="22" t="s">
        <v>79</v>
      </c>
      <c r="D256" s="22" t="s">
        <v>91</v>
      </c>
      <c r="E256" s="22" t="s">
        <v>180</v>
      </c>
      <c r="F256" s="22" t="s">
        <v>88</v>
      </c>
      <c r="G256" s="22" t="s">
        <v>33</v>
      </c>
      <c r="H256" s="22" t="s">
        <v>23</v>
      </c>
      <c r="I256" s="22" t="s">
        <v>80</v>
      </c>
      <c r="J256" s="51" t="s">
        <v>182</v>
      </c>
      <c r="K256" s="4" t="s">
        <v>27</v>
      </c>
      <c r="L256" s="56" t="s">
        <v>312</v>
      </c>
      <c r="M256" s="56">
        <v>-405.02366999999998</v>
      </c>
      <c r="N256" s="56">
        <v>-405.02366999999998</v>
      </c>
      <c r="O256" s="56">
        <v>-405.02366999999998</v>
      </c>
    </row>
    <row r="257" spans="1:15" ht="150.75" customHeight="1" x14ac:dyDescent="0.25">
      <c r="A257" s="25" t="s">
        <v>339</v>
      </c>
      <c r="B257" s="10" t="s">
        <v>98</v>
      </c>
      <c r="C257" s="22" t="s">
        <v>79</v>
      </c>
      <c r="D257" s="22" t="s">
        <v>91</v>
      </c>
      <c r="E257" s="22" t="s">
        <v>180</v>
      </c>
      <c r="F257" s="22" t="s">
        <v>88</v>
      </c>
      <c r="G257" s="22" t="s">
        <v>33</v>
      </c>
      <c r="H257" s="22" t="s">
        <v>23</v>
      </c>
      <c r="I257" s="22" t="s">
        <v>80</v>
      </c>
      <c r="J257" s="51" t="s">
        <v>182</v>
      </c>
      <c r="K257" s="4" t="s">
        <v>99</v>
      </c>
      <c r="L257" s="60" t="s">
        <v>312</v>
      </c>
      <c r="M257" s="60">
        <v>-46.307090000000002</v>
      </c>
      <c r="N257" s="60">
        <v>-46.307090000000002</v>
      </c>
      <c r="O257" s="60">
        <v>-76.489869999999996</v>
      </c>
    </row>
    <row r="258" spans="1:15" ht="151.5" customHeight="1" x14ac:dyDescent="0.25">
      <c r="A258" s="25" t="s">
        <v>339</v>
      </c>
      <c r="B258" s="10" t="s">
        <v>107</v>
      </c>
      <c r="C258" s="22" t="s">
        <v>79</v>
      </c>
      <c r="D258" s="22" t="s">
        <v>91</v>
      </c>
      <c r="E258" s="22" t="s">
        <v>180</v>
      </c>
      <c r="F258" s="22" t="s">
        <v>88</v>
      </c>
      <c r="G258" s="22" t="s">
        <v>33</v>
      </c>
      <c r="H258" s="22" t="s">
        <v>23</v>
      </c>
      <c r="I258" s="22" t="s">
        <v>80</v>
      </c>
      <c r="J258" s="51" t="s">
        <v>182</v>
      </c>
      <c r="K258" s="4" t="s">
        <v>106</v>
      </c>
      <c r="L258" s="60" t="s">
        <v>312</v>
      </c>
      <c r="M258" s="60">
        <v>-266.48691000000002</v>
      </c>
      <c r="N258" s="60">
        <v>-266.48691000000002</v>
      </c>
      <c r="O258" s="60">
        <v>-268.48691000000002</v>
      </c>
    </row>
    <row r="259" spans="1:15" ht="48.75" customHeight="1" x14ac:dyDescent="0.25">
      <c r="A259" s="12"/>
      <c r="B259" s="68"/>
      <c r="C259" s="12"/>
      <c r="D259" s="12"/>
      <c r="E259" s="12"/>
      <c r="F259" s="12"/>
      <c r="G259" s="12"/>
      <c r="H259" s="12"/>
      <c r="I259" s="12"/>
      <c r="J259" s="52"/>
      <c r="K259" s="53" t="s">
        <v>341</v>
      </c>
      <c r="L259" s="62">
        <f>L204+L13</f>
        <v>2251728.9730000002</v>
      </c>
      <c r="M259" s="62">
        <f>M204+M13</f>
        <v>2402671.0066200001</v>
      </c>
      <c r="N259" s="62">
        <f>N204+N13</f>
        <v>2402671.0066200001</v>
      </c>
      <c r="O259" s="62">
        <f>O204+O13</f>
        <v>2369763.0542900003</v>
      </c>
    </row>
    <row r="260" spans="1:15" s="7" customFormat="1" ht="41.25" customHeight="1" x14ac:dyDescent="0.25">
      <c r="M260" s="8"/>
      <c r="N260" s="8"/>
      <c r="O260" s="8"/>
    </row>
    <row r="261" spans="1:15" ht="35.25" customHeight="1" x14ac:dyDescent="0.3">
      <c r="A261" s="76" t="s">
        <v>174</v>
      </c>
      <c r="B261" s="76"/>
      <c r="C261" s="76"/>
      <c r="D261" s="76"/>
      <c r="E261" s="76"/>
      <c r="F261" s="76"/>
      <c r="G261" s="76"/>
      <c r="H261" s="76"/>
      <c r="I261" s="76"/>
      <c r="J261" s="76"/>
      <c r="K261" s="76"/>
      <c r="L261" s="76"/>
      <c r="M261" s="76"/>
      <c r="N261" s="76"/>
      <c r="O261" s="76"/>
    </row>
    <row r="262" spans="1:15" ht="47.25" customHeight="1" x14ac:dyDescent="0.3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6"/>
      <c r="N262" s="79"/>
      <c r="O262" s="79"/>
    </row>
    <row r="263" spans="1:15" ht="18.75" x14ac:dyDescent="0.3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</row>
    <row r="264" spans="1:15" ht="18.75" x14ac:dyDescent="0.3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</row>
    <row r="265" spans="1:15" ht="18.75" x14ac:dyDescent="0.3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</row>
  </sheetData>
  <mergeCells count="19">
    <mergeCell ref="N262:O262"/>
    <mergeCell ref="F8:O8"/>
    <mergeCell ref="J10:J12"/>
    <mergeCell ref="K10:K12"/>
    <mergeCell ref="M10:M12"/>
    <mergeCell ref="O10:O12"/>
    <mergeCell ref="B10:I10"/>
    <mergeCell ref="B11:B12"/>
    <mergeCell ref="C11:G11"/>
    <mergeCell ref="H11:I11"/>
    <mergeCell ref="A10:A12"/>
    <mergeCell ref="L10:L12"/>
    <mergeCell ref="N10:N12"/>
    <mergeCell ref="A261:O261"/>
    <mergeCell ref="A3:O3"/>
    <mergeCell ref="A4:O4"/>
    <mergeCell ref="A5:O5"/>
    <mergeCell ref="F6:O6"/>
    <mergeCell ref="F7:O7"/>
  </mergeCells>
  <pageMargins left="0.23622047244094491" right="0.15748031496062992" top="0.35433070866141736" bottom="0.74803149606299213" header="0.31496062992125984" footer="0.31496062992125984"/>
  <pageSetup paperSize="9" scale="5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Гриценко Марина Николаевна</dc:creator>
  <cp:lastModifiedBy>Гриценко Марина Николаевна</cp:lastModifiedBy>
  <cp:lastPrinted>2019-03-20T13:37:52Z</cp:lastPrinted>
  <dcterms:created xsi:type="dcterms:W3CDTF">2016-10-17T08:20:53Z</dcterms:created>
  <dcterms:modified xsi:type="dcterms:W3CDTF">2019-03-26T05:03:27Z</dcterms:modified>
</cp:coreProperties>
</file>