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60" windowWidth="12435" windowHeight="11100"/>
  </bookViews>
  <sheets>
    <sheet name="форма №1 " sheetId="4" r:id="rId1"/>
    <sheet name="форма №2" sheetId="5" r:id="rId2"/>
    <sheet name="форма №3" sheetId="3" r:id="rId3"/>
  </sheets>
  <definedNames>
    <definedName name="_GoBack" localSheetId="2">'форма №3'!$I$5</definedName>
    <definedName name="_xlnm._FilterDatabase" localSheetId="0" hidden="1">'форма №1 '!$D$1:$D$433</definedName>
    <definedName name="_xlnm.Print_Titles" localSheetId="0">'форма №1 '!$5:$8</definedName>
    <definedName name="_xlnm.Print_Titles" localSheetId="1">'форма №2'!$5:$5</definedName>
    <definedName name="_xlnm.Print_Titles" localSheetId="2">'форма №3'!$5:$6</definedName>
    <definedName name="_xlnm.Print_Area" localSheetId="2">'форма №3'!$A$1:$L$135</definedName>
  </definedNames>
  <calcPr calcId="144525"/>
</workbook>
</file>

<file path=xl/calcChain.xml><?xml version="1.0" encoding="utf-8"?>
<calcChain xmlns="http://schemas.openxmlformats.org/spreadsheetml/2006/main">
  <c r="K56" i="3" l="1"/>
  <c r="J56" i="3"/>
  <c r="I56" i="3"/>
  <c r="K89" i="3" l="1"/>
  <c r="J89" i="3"/>
  <c r="I89" i="3"/>
  <c r="I88" i="3"/>
  <c r="J88" i="3"/>
  <c r="K88" i="3"/>
  <c r="I87" i="3" l="1"/>
  <c r="J87" i="3"/>
  <c r="K87" i="3"/>
  <c r="K39" i="3" l="1"/>
  <c r="K40" i="3"/>
  <c r="K38" i="3"/>
  <c r="J39" i="3"/>
  <c r="J40" i="3"/>
  <c r="J38" i="3"/>
  <c r="I40" i="3"/>
  <c r="I39" i="3"/>
  <c r="I38" i="3"/>
  <c r="F133" i="4"/>
  <c r="F27" i="4" l="1"/>
  <c r="K57" i="3" l="1"/>
  <c r="J57" i="3"/>
  <c r="I57" i="3"/>
  <c r="K58" i="3"/>
  <c r="J58" i="3"/>
  <c r="I58" i="3"/>
  <c r="K92" i="3" l="1"/>
  <c r="K93" i="3"/>
  <c r="K94" i="3"/>
  <c r="K95" i="3"/>
  <c r="J92" i="3"/>
  <c r="J93" i="3"/>
  <c r="J94" i="3"/>
  <c r="J95" i="3"/>
  <c r="I92" i="3"/>
  <c r="I93" i="3"/>
  <c r="I94" i="3"/>
  <c r="I95" i="3"/>
  <c r="K91" i="3"/>
  <c r="J91" i="3"/>
  <c r="I91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K65" i="3"/>
  <c r="J65" i="3"/>
  <c r="I65" i="3"/>
  <c r="K60" i="3"/>
  <c r="J60" i="3"/>
  <c r="I60" i="3"/>
  <c r="K120" i="3" l="1"/>
  <c r="I120" i="3"/>
  <c r="J120" i="3"/>
  <c r="K63" i="3" l="1"/>
  <c r="J63" i="3"/>
  <c r="I62" i="3"/>
  <c r="I63" i="3"/>
  <c r="K62" i="3"/>
  <c r="J62" i="3"/>
  <c r="K121" i="3" l="1"/>
  <c r="J121" i="3"/>
  <c r="I121" i="3"/>
  <c r="K59" i="3"/>
  <c r="J59" i="3"/>
  <c r="I59" i="3"/>
  <c r="K52" i="3" l="1"/>
  <c r="K53" i="3"/>
  <c r="J52" i="3"/>
  <c r="J53" i="3"/>
  <c r="I52" i="3"/>
  <c r="I53" i="3"/>
  <c r="K51" i="3"/>
  <c r="J51" i="3"/>
  <c r="I51" i="3"/>
  <c r="K128" i="3" l="1"/>
  <c r="K129" i="3"/>
  <c r="K131" i="3"/>
  <c r="K132" i="3"/>
  <c r="K133" i="3"/>
  <c r="J128" i="3"/>
  <c r="J129" i="3"/>
  <c r="J131" i="3"/>
  <c r="J132" i="3"/>
  <c r="J133" i="3"/>
  <c r="I128" i="3"/>
  <c r="I129" i="3"/>
  <c r="I131" i="3"/>
  <c r="I132" i="3"/>
  <c r="I133" i="3"/>
  <c r="K127" i="3"/>
  <c r="J127" i="3"/>
  <c r="I127" i="3"/>
  <c r="K124" i="3"/>
  <c r="K125" i="3"/>
  <c r="J124" i="3"/>
  <c r="J125" i="3"/>
  <c r="I124" i="3"/>
  <c r="I125" i="3"/>
  <c r="K123" i="3"/>
  <c r="J123" i="3"/>
  <c r="I123" i="3"/>
  <c r="K119" i="3"/>
  <c r="J119" i="3"/>
  <c r="I119" i="3"/>
  <c r="I99" i="3"/>
  <c r="J99" i="3"/>
  <c r="K99" i="3"/>
  <c r="I100" i="3"/>
  <c r="J100" i="3"/>
  <c r="K100" i="3"/>
  <c r="I101" i="3"/>
  <c r="J101" i="3"/>
  <c r="K101" i="3"/>
  <c r="I102" i="3"/>
  <c r="J102" i="3"/>
  <c r="K102" i="3"/>
  <c r="I103" i="3"/>
  <c r="J103" i="3"/>
  <c r="K103" i="3"/>
  <c r="I104" i="3"/>
  <c r="J104" i="3"/>
  <c r="K104" i="3"/>
  <c r="I105" i="3"/>
  <c r="J105" i="3"/>
  <c r="K105" i="3"/>
  <c r="I106" i="3"/>
  <c r="J106" i="3"/>
  <c r="K106" i="3"/>
  <c r="I107" i="3"/>
  <c r="J107" i="3"/>
  <c r="K107" i="3"/>
  <c r="I108" i="3"/>
  <c r="J108" i="3"/>
  <c r="K108" i="3"/>
  <c r="I109" i="3"/>
  <c r="J109" i="3"/>
  <c r="K109" i="3"/>
  <c r="I110" i="3"/>
  <c r="J110" i="3"/>
  <c r="K110" i="3"/>
  <c r="I111" i="3"/>
  <c r="J111" i="3"/>
  <c r="K111" i="3"/>
  <c r="I112" i="3"/>
  <c r="J112" i="3"/>
  <c r="K112" i="3"/>
  <c r="I113" i="3"/>
  <c r="J113" i="3"/>
  <c r="K113" i="3"/>
  <c r="I114" i="3"/>
  <c r="J114" i="3"/>
  <c r="K114" i="3"/>
  <c r="I115" i="3"/>
  <c r="J115" i="3"/>
  <c r="K115" i="3"/>
  <c r="I116" i="3"/>
  <c r="J116" i="3"/>
  <c r="K116" i="3"/>
  <c r="I117" i="3"/>
  <c r="J117" i="3"/>
  <c r="K117" i="3"/>
  <c r="K98" i="3"/>
  <c r="J98" i="3"/>
  <c r="I98" i="3"/>
  <c r="K61" i="3"/>
  <c r="J61" i="3"/>
  <c r="I61" i="3"/>
  <c r="K54" i="3"/>
  <c r="J54" i="3"/>
  <c r="I54" i="3"/>
  <c r="I22" i="3"/>
  <c r="I23" i="3"/>
  <c r="J21" i="3"/>
  <c r="K21" i="3"/>
  <c r="J22" i="3"/>
  <c r="K22" i="3"/>
  <c r="J23" i="3"/>
  <c r="K23" i="3"/>
  <c r="I21" i="3"/>
  <c r="I20" i="3"/>
  <c r="J20" i="3"/>
  <c r="K20" i="3"/>
  <c r="K19" i="3"/>
  <c r="J19" i="3"/>
  <c r="I19" i="3"/>
  <c r="K14" i="3"/>
  <c r="J14" i="3"/>
  <c r="I14" i="3"/>
  <c r="K13" i="3"/>
  <c r="J13" i="3"/>
  <c r="I13" i="3"/>
  <c r="K12" i="3"/>
  <c r="J12" i="3"/>
  <c r="I12" i="3"/>
  <c r="K9" i="3"/>
  <c r="J9" i="3"/>
  <c r="I9" i="3"/>
  <c r="K96" i="3" l="1"/>
  <c r="J96" i="3"/>
  <c r="I96" i="3"/>
  <c r="I86" i="3"/>
  <c r="J86" i="3"/>
  <c r="K86" i="3"/>
  <c r="I85" i="3"/>
  <c r="J85" i="3"/>
  <c r="K85" i="3"/>
  <c r="I84" i="3"/>
  <c r="J84" i="3"/>
  <c r="K84" i="3"/>
  <c r="K83" i="3"/>
  <c r="J83" i="3"/>
  <c r="I83" i="3"/>
  <c r="K82" i="3"/>
  <c r="J82" i="3"/>
  <c r="I82" i="3"/>
  <c r="K81" i="3"/>
  <c r="J81" i="3"/>
  <c r="I81" i="3"/>
  <c r="K80" i="3"/>
  <c r="J80" i="3"/>
  <c r="I80" i="3"/>
  <c r="K79" i="3"/>
  <c r="J79" i="3"/>
  <c r="I79" i="3"/>
  <c r="K35" i="3" l="1"/>
  <c r="J35" i="3"/>
  <c r="I35" i="3"/>
  <c r="K34" i="3"/>
  <c r="J34" i="3"/>
  <c r="J33" i="3"/>
  <c r="K28" i="3" l="1"/>
  <c r="J28" i="3"/>
  <c r="I28" i="3"/>
  <c r="K27" i="3"/>
  <c r="J27" i="3"/>
  <c r="K26" i="3"/>
  <c r="J26" i="3"/>
  <c r="I26" i="3"/>
  <c r="I27" i="3"/>
  <c r="I46" i="3" l="1"/>
  <c r="J46" i="3"/>
  <c r="K46" i="3"/>
  <c r="K45" i="3"/>
  <c r="J45" i="3"/>
  <c r="I45" i="3"/>
  <c r="K44" i="3"/>
  <c r="J44" i="3"/>
  <c r="I44" i="3"/>
  <c r="K43" i="3"/>
  <c r="J43" i="3"/>
  <c r="I43" i="3"/>
  <c r="K42" i="3"/>
  <c r="J42" i="3"/>
  <c r="I42" i="3"/>
  <c r="K18" i="3"/>
  <c r="J18" i="3"/>
  <c r="I18" i="3"/>
  <c r="K17" i="3"/>
  <c r="J17" i="3"/>
  <c r="I17" i="3"/>
  <c r="K16" i="3"/>
  <c r="J16" i="3"/>
  <c r="I16" i="3"/>
  <c r="K11" i="3"/>
  <c r="J11" i="3"/>
  <c r="I11" i="3"/>
  <c r="K10" i="3"/>
  <c r="J10" i="3"/>
  <c r="I10" i="3"/>
  <c r="K49" i="3"/>
  <c r="J49" i="3"/>
  <c r="I49" i="3"/>
  <c r="K48" i="3"/>
  <c r="J48" i="3"/>
  <c r="I48" i="3"/>
  <c r="K64" i="3"/>
  <c r="J64" i="3"/>
  <c r="I64" i="3"/>
  <c r="F426" i="4" l="1"/>
  <c r="E426" i="4"/>
  <c r="F425" i="4"/>
  <c r="E425" i="4"/>
  <c r="F424" i="4"/>
  <c r="E424" i="4"/>
  <c r="L423" i="4"/>
  <c r="K423" i="4"/>
  <c r="J423" i="4"/>
  <c r="I423" i="4"/>
  <c r="H423" i="4"/>
  <c r="G423" i="4"/>
  <c r="F421" i="4"/>
  <c r="E421" i="4"/>
  <c r="F420" i="4"/>
  <c r="E420" i="4"/>
  <c r="F419" i="4"/>
  <c r="E419" i="4"/>
  <c r="F418" i="4"/>
  <c r="E418" i="4"/>
  <c r="F417" i="4"/>
  <c r="E417" i="4"/>
  <c r="F416" i="4"/>
  <c r="E416" i="4"/>
  <c r="F415" i="4"/>
  <c r="E415" i="4"/>
  <c r="F414" i="4"/>
  <c r="E414" i="4"/>
  <c r="F413" i="4"/>
  <c r="E413" i="4"/>
  <c r="F412" i="4"/>
  <c r="E412" i="4"/>
  <c r="L411" i="4"/>
  <c r="K411" i="4"/>
  <c r="J411" i="4"/>
  <c r="I411" i="4"/>
  <c r="H411" i="4"/>
  <c r="G411" i="4"/>
  <c r="E411" i="4" s="1"/>
  <c r="F409" i="4"/>
  <c r="E409" i="4"/>
  <c r="F408" i="4"/>
  <c r="E408" i="4"/>
  <c r="F407" i="4"/>
  <c r="E407" i="4"/>
  <c r="F406" i="4"/>
  <c r="E406" i="4"/>
  <c r="F405" i="4"/>
  <c r="E405" i="4"/>
  <c r="F404" i="4"/>
  <c r="E404" i="4"/>
  <c r="L403" i="4"/>
  <c r="L429" i="4" s="1"/>
  <c r="K403" i="4"/>
  <c r="J403" i="4"/>
  <c r="I403" i="4"/>
  <c r="H403" i="4"/>
  <c r="G403" i="4"/>
  <c r="L402" i="4"/>
  <c r="K402" i="4"/>
  <c r="J402" i="4"/>
  <c r="I402" i="4"/>
  <c r="H402" i="4"/>
  <c r="G402" i="4"/>
  <c r="L401" i="4"/>
  <c r="K401" i="4"/>
  <c r="J401" i="4"/>
  <c r="I401" i="4"/>
  <c r="H401" i="4"/>
  <c r="F401" i="4" s="1"/>
  <c r="G401" i="4"/>
  <c r="F399" i="4"/>
  <c r="E399" i="4"/>
  <c r="F398" i="4"/>
  <c r="E398" i="4"/>
  <c r="F397" i="4"/>
  <c r="E397" i="4"/>
  <c r="F396" i="4"/>
  <c r="E396" i="4"/>
  <c r="F395" i="4"/>
  <c r="E395" i="4"/>
  <c r="F394" i="4"/>
  <c r="E394" i="4"/>
  <c r="L393" i="4"/>
  <c r="K393" i="4"/>
  <c r="J393" i="4"/>
  <c r="I393" i="4"/>
  <c r="H393" i="4"/>
  <c r="G393" i="4"/>
  <c r="L392" i="4"/>
  <c r="K392" i="4"/>
  <c r="J392" i="4"/>
  <c r="I392" i="4"/>
  <c r="H392" i="4"/>
  <c r="F392" i="4" s="1"/>
  <c r="G392" i="4"/>
  <c r="L391" i="4"/>
  <c r="K391" i="4"/>
  <c r="J391" i="4"/>
  <c r="J427" i="4" s="1"/>
  <c r="I391" i="4"/>
  <c r="H391" i="4"/>
  <c r="G391" i="4"/>
  <c r="E391" i="4" s="1"/>
  <c r="F391" i="4"/>
  <c r="F389" i="4"/>
  <c r="E389" i="4"/>
  <c r="F388" i="4"/>
  <c r="E388" i="4"/>
  <c r="F387" i="4"/>
  <c r="E387" i="4"/>
  <c r="F386" i="4"/>
  <c r="E386" i="4"/>
  <c r="F385" i="4"/>
  <c r="E385" i="4"/>
  <c r="F384" i="4"/>
  <c r="E384" i="4"/>
  <c r="F383" i="4"/>
  <c r="E383" i="4"/>
  <c r="F382" i="4"/>
  <c r="E382" i="4"/>
  <c r="F381" i="4"/>
  <c r="E381" i="4"/>
  <c r="F380" i="4"/>
  <c r="E380" i="4"/>
  <c r="F379" i="4"/>
  <c r="E379" i="4"/>
  <c r="F378" i="4"/>
  <c r="E378" i="4"/>
  <c r="F377" i="4"/>
  <c r="E377" i="4"/>
  <c r="F376" i="4"/>
  <c r="E376" i="4"/>
  <c r="F375" i="4"/>
  <c r="E375" i="4"/>
  <c r="F374" i="4"/>
  <c r="E374" i="4"/>
  <c r="F373" i="4"/>
  <c r="E373" i="4"/>
  <c r="F372" i="4"/>
  <c r="E372" i="4"/>
  <c r="F371" i="4"/>
  <c r="E371" i="4"/>
  <c r="F370" i="4"/>
  <c r="E370" i="4"/>
  <c r="F369" i="4"/>
  <c r="E369" i="4"/>
  <c r="F368" i="4"/>
  <c r="E368" i="4"/>
  <c r="F367" i="4"/>
  <c r="E367" i="4"/>
  <c r="F366" i="4"/>
  <c r="E366" i="4"/>
  <c r="F365" i="4"/>
  <c r="E365" i="4"/>
  <c r="F364" i="4"/>
  <c r="E364" i="4"/>
  <c r="F363" i="4"/>
  <c r="E363" i="4"/>
  <c r="F362" i="4"/>
  <c r="E362" i="4"/>
  <c r="F361" i="4"/>
  <c r="E361" i="4"/>
  <c r="F360" i="4"/>
  <c r="E360" i="4"/>
  <c r="F359" i="4"/>
  <c r="E359" i="4"/>
  <c r="F358" i="4"/>
  <c r="E358" i="4"/>
  <c r="F357" i="4"/>
  <c r="E357" i="4"/>
  <c r="F356" i="4"/>
  <c r="E356" i="4"/>
  <c r="F355" i="4"/>
  <c r="E355" i="4"/>
  <c r="F354" i="4"/>
  <c r="E354" i="4"/>
  <c r="F353" i="4"/>
  <c r="E353" i="4"/>
  <c r="F352" i="4"/>
  <c r="E352" i="4"/>
  <c r="L351" i="4"/>
  <c r="K351" i="4"/>
  <c r="J351" i="4"/>
  <c r="I351" i="4"/>
  <c r="H351" i="4"/>
  <c r="G351" i="4"/>
  <c r="L350" i="4"/>
  <c r="K350" i="4"/>
  <c r="J350" i="4"/>
  <c r="J428" i="4" s="1"/>
  <c r="I350" i="4"/>
  <c r="H350" i="4"/>
  <c r="F350" i="4" s="1"/>
  <c r="G350" i="4"/>
  <c r="L349" i="4"/>
  <c r="K349" i="4"/>
  <c r="J349" i="4"/>
  <c r="I349" i="4"/>
  <c r="H349" i="4"/>
  <c r="F349" i="4" s="1"/>
  <c r="G349" i="4"/>
  <c r="E349" i="4" s="1"/>
  <c r="F347" i="4"/>
  <c r="E347" i="4"/>
  <c r="F346" i="4"/>
  <c r="E346" i="4"/>
  <c r="F345" i="4"/>
  <c r="E345" i="4"/>
  <c r="F344" i="4"/>
  <c r="E344" i="4"/>
  <c r="F343" i="4"/>
  <c r="E343" i="4"/>
  <c r="F342" i="4"/>
  <c r="E342" i="4"/>
  <c r="F341" i="4"/>
  <c r="E341" i="4"/>
  <c r="F340" i="4"/>
  <c r="E340" i="4"/>
  <c r="F339" i="4"/>
  <c r="E339" i="4"/>
  <c r="F338" i="4"/>
  <c r="E338" i="4"/>
  <c r="F337" i="4"/>
  <c r="E337" i="4"/>
  <c r="F336" i="4"/>
  <c r="E336" i="4"/>
  <c r="F335" i="4"/>
  <c r="E335" i="4"/>
  <c r="F334" i="4"/>
  <c r="E334" i="4"/>
  <c r="F333" i="4"/>
  <c r="E333" i="4"/>
  <c r="F332" i="4"/>
  <c r="E332" i="4"/>
  <c r="F331" i="4"/>
  <c r="E331" i="4"/>
  <c r="E330" i="4"/>
  <c r="F329" i="4"/>
  <c r="E329" i="4"/>
  <c r="L328" i="4"/>
  <c r="K328" i="4"/>
  <c r="J328" i="4"/>
  <c r="I328" i="4"/>
  <c r="H328" i="4"/>
  <c r="F328" i="4" s="1"/>
  <c r="G328" i="4"/>
  <c r="E328" i="4" s="1"/>
  <c r="L327" i="4"/>
  <c r="K327" i="4"/>
  <c r="J327" i="4"/>
  <c r="I327" i="4"/>
  <c r="H327" i="4"/>
  <c r="G327" i="4"/>
  <c r="L326" i="4"/>
  <c r="K326" i="4"/>
  <c r="J326" i="4"/>
  <c r="I326" i="4"/>
  <c r="H326" i="4"/>
  <c r="F326" i="4" s="1"/>
  <c r="G326" i="4"/>
  <c r="E326" i="4" s="1"/>
  <c r="F324" i="4"/>
  <c r="E324" i="4"/>
  <c r="F323" i="4"/>
  <c r="E323" i="4"/>
  <c r="F322" i="4"/>
  <c r="E322" i="4"/>
  <c r="F321" i="4"/>
  <c r="E321" i="4"/>
  <c r="F320" i="4"/>
  <c r="E320" i="4"/>
  <c r="F319" i="4"/>
  <c r="E319" i="4"/>
  <c r="F318" i="4"/>
  <c r="E318" i="4"/>
  <c r="F317" i="4"/>
  <c r="E317" i="4"/>
  <c r="F316" i="4"/>
  <c r="E316" i="4"/>
  <c r="F315" i="4"/>
  <c r="E315" i="4"/>
  <c r="F314" i="4"/>
  <c r="E314" i="4"/>
  <c r="F313" i="4"/>
  <c r="E313" i="4"/>
  <c r="F312" i="4"/>
  <c r="E312" i="4"/>
  <c r="F311" i="4"/>
  <c r="E311" i="4"/>
  <c r="F310" i="4"/>
  <c r="E310" i="4"/>
  <c r="F309" i="4"/>
  <c r="E309" i="4"/>
  <c r="F308" i="4"/>
  <c r="E308" i="4"/>
  <c r="F307" i="4"/>
  <c r="E307" i="4"/>
  <c r="F306" i="4"/>
  <c r="E306" i="4"/>
  <c r="F305" i="4"/>
  <c r="E305" i="4"/>
  <c r="F304" i="4"/>
  <c r="E304" i="4"/>
  <c r="F303" i="4"/>
  <c r="E303" i="4"/>
  <c r="F302" i="4"/>
  <c r="E302" i="4"/>
  <c r="F301" i="4"/>
  <c r="E301" i="4"/>
  <c r="L300" i="4"/>
  <c r="K300" i="4"/>
  <c r="J300" i="4"/>
  <c r="I300" i="4"/>
  <c r="H300" i="4"/>
  <c r="G300" i="4"/>
  <c r="L299" i="4"/>
  <c r="K299" i="4"/>
  <c r="J299" i="4"/>
  <c r="I299" i="4"/>
  <c r="H299" i="4"/>
  <c r="F299" i="4" s="1"/>
  <c r="G299" i="4"/>
  <c r="E299" i="4" s="1"/>
  <c r="F294" i="4"/>
  <c r="E294" i="4"/>
  <c r="F293" i="4"/>
  <c r="E293" i="4"/>
  <c r="F292" i="4"/>
  <c r="E292" i="4"/>
  <c r="F291" i="4"/>
  <c r="E291" i="4"/>
  <c r="F290" i="4"/>
  <c r="E290" i="4"/>
  <c r="F289" i="4"/>
  <c r="E289" i="4"/>
  <c r="F287" i="4"/>
  <c r="E287" i="4"/>
  <c r="F286" i="4"/>
  <c r="E286" i="4"/>
  <c r="F285" i="4"/>
  <c r="E285" i="4"/>
  <c r="F284" i="4"/>
  <c r="E284" i="4"/>
  <c r="F283" i="4"/>
  <c r="E283" i="4"/>
  <c r="F282" i="4"/>
  <c r="E282" i="4"/>
  <c r="F280" i="4"/>
  <c r="E280" i="4"/>
  <c r="F279" i="4"/>
  <c r="E279" i="4"/>
  <c r="F278" i="4"/>
  <c r="E278" i="4"/>
  <c r="F277" i="4"/>
  <c r="E277" i="4"/>
  <c r="F276" i="4"/>
  <c r="E276" i="4"/>
  <c r="F274" i="4"/>
  <c r="E274" i="4"/>
  <c r="F273" i="4"/>
  <c r="E273" i="4"/>
  <c r="F272" i="4"/>
  <c r="E272" i="4"/>
  <c r="F270" i="4"/>
  <c r="E270" i="4"/>
  <c r="F269" i="4"/>
  <c r="E269" i="4"/>
  <c r="F268" i="4"/>
  <c r="E268" i="4"/>
  <c r="F267" i="4"/>
  <c r="E267" i="4"/>
  <c r="F266" i="4"/>
  <c r="E266" i="4"/>
  <c r="F265" i="4"/>
  <c r="E265" i="4"/>
  <c r="F264" i="4"/>
  <c r="E264" i="4"/>
  <c r="F263" i="4"/>
  <c r="E263" i="4"/>
  <c r="F262" i="4"/>
  <c r="E262" i="4"/>
  <c r="F261" i="4"/>
  <c r="E261" i="4"/>
  <c r="F260" i="4"/>
  <c r="E260" i="4"/>
  <c r="F259" i="4"/>
  <c r="E259" i="4"/>
  <c r="F258" i="4"/>
  <c r="E258" i="4"/>
  <c r="F257" i="4"/>
  <c r="E257" i="4"/>
  <c r="F256" i="4"/>
  <c r="E256" i="4"/>
  <c r="F255" i="4"/>
  <c r="E255" i="4"/>
  <c r="F254" i="4"/>
  <c r="E254" i="4"/>
  <c r="F253" i="4"/>
  <c r="E253" i="4"/>
  <c r="F252" i="4"/>
  <c r="E252" i="4"/>
  <c r="F251" i="4"/>
  <c r="E251" i="4"/>
  <c r="F250" i="4"/>
  <c r="E250" i="4"/>
  <c r="F249" i="4"/>
  <c r="E249" i="4"/>
  <c r="F248" i="4"/>
  <c r="E248" i="4"/>
  <c r="F247" i="4"/>
  <c r="E247" i="4"/>
  <c r="F246" i="4"/>
  <c r="E246" i="4"/>
  <c r="F245" i="4"/>
  <c r="E245" i="4"/>
  <c r="F244" i="4"/>
  <c r="E244" i="4"/>
  <c r="F243" i="4"/>
  <c r="E243" i="4"/>
  <c r="F242" i="4"/>
  <c r="E242" i="4"/>
  <c r="F241" i="4"/>
  <c r="E241" i="4"/>
  <c r="F240" i="4"/>
  <c r="E240" i="4"/>
  <c r="F239" i="4"/>
  <c r="E239" i="4"/>
  <c r="F237" i="4"/>
  <c r="E237" i="4"/>
  <c r="F236" i="4"/>
  <c r="E236" i="4"/>
  <c r="F235" i="4"/>
  <c r="E235" i="4"/>
  <c r="F234" i="4"/>
  <c r="E234" i="4"/>
  <c r="F233" i="4"/>
  <c r="E233" i="4"/>
  <c r="L231" i="4"/>
  <c r="K231" i="4"/>
  <c r="J231" i="4"/>
  <c r="I231" i="4"/>
  <c r="H231" i="4"/>
  <c r="F231" i="4" s="1"/>
  <c r="G231" i="4"/>
  <c r="E231" i="4" s="1"/>
  <c r="L230" i="4"/>
  <c r="K230" i="4"/>
  <c r="J230" i="4"/>
  <c r="I230" i="4"/>
  <c r="H230" i="4"/>
  <c r="F230" i="4" s="1"/>
  <c r="G230" i="4"/>
  <c r="E230" i="4" s="1"/>
  <c r="L229" i="4"/>
  <c r="K229" i="4"/>
  <c r="J229" i="4"/>
  <c r="I229" i="4"/>
  <c r="H229" i="4"/>
  <c r="F229" i="4" s="1"/>
  <c r="G229" i="4"/>
  <c r="E229" i="4" s="1"/>
  <c r="F227" i="4"/>
  <c r="E227" i="4"/>
  <c r="F226" i="4"/>
  <c r="E226" i="4"/>
  <c r="F225" i="4"/>
  <c r="E225" i="4"/>
  <c r="F224" i="4"/>
  <c r="E224" i="4"/>
  <c r="F223" i="4"/>
  <c r="E223" i="4"/>
  <c r="F222" i="4"/>
  <c r="E222" i="4"/>
  <c r="F221" i="4"/>
  <c r="E221" i="4"/>
  <c r="F220" i="4"/>
  <c r="E220" i="4"/>
  <c r="F219" i="4"/>
  <c r="E219" i="4"/>
  <c r="F218" i="4"/>
  <c r="E218" i="4"/>
  <c r="F217" i="4"/>
  <c r="E217" i="4"/>
  <c r="F216" i="4"/>
  <c r="E216" i="4"/>
  <c r="F215" i="4"/>
  <c r="E215" i="4"/>
  <c r="F214" i="4"/>
  <c r="E214" i="4"/>
  <c r="F213" i="4"/>
  <c r="E213" i="4"/>
  <c r="F212" i="4"/>
  <c r="E212" i="4"/>
  <c r="F211" i="4"/>
  <c r="E211" i="4"/>
  <c r="F210" i="4"/>
  <c r="E210" i="4"/>
  <c r="F209" i="4"/>
  <c r="E209" i="4"/>
  <c r="F208" i="4"/>
  <c r="E208" i="4"/>
  <c r="F207" i="4"/>
  <c r="E207" i="4"/>
  <c r="L206" i="4"/>
  <c r="K206" i="4"/>
  <c r="J206" i="4"/>
  <c r="I206" i="4"/>
  <c r="H206" i="4"/>
  <c r="G206" i="4"/>
  <c r="L205" i="4"/>
  <c r="K205" i="4"/>
  <c r="J205" i="4"/>
  <c r="I205" i="4"/>
  <c r="H205" i="4"/>
  <c r="F205" i="4" s="1"/>
  <c r="G205" i="4"/>
  <c r="E205" i="4" s="1"/>
  <c r="L204" i="4"/>
  <c r="K204" i="4"/>
  <c r="J204" i="4"/>
  <c r="I204" i="4"/>
  <c r="H204" i="4"/>
  <c r="G204" i="4"/>
  <c r="F202" i="4"/>
  <c r="E202" i="4"/>
  <c r="F201" i="4"/>
  <c r="E201" i="4"/>
  <c r="F200" i="4"/>
  <c r="E200" i="4"/>
  <c r="F199" i="4"/>
  <c r="E199" i="4"/>
  <c r="F198" i="4"/>
  <c r="E198" i="4"/>
  <c r="F197" i="4"/>
  <c r="E197" i="4"/>
  <c r="F196" i="4"/>
  <c r="E196" i="4"/>
  <c r="F195" i="4"/>
  <c r="E195" i="4"/>
  <c r="F194" i="4"/>
  <c r="E194" i="4"/>
  <c r="F193" i="4"/>
  <c r="E193" i="4"/>
  <c r="F192" i="4"/>
  <c r="E192" i="4"/>
  <c r="F191" i="4"/>
  <c r="E191" i="4"/>
  <c r="F190" i="4"/>
  <c r="E190" i="4"/>
  <c r="F189" i="4"/>
  <c r="E189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L170" i="4"/>
  <c r="K170" i="4"/>
  <c r="J170" i="4"/>
  <c r="I170" i="4"/>
  <c r="H170" i="4"/>
  <c r="G170" i="4"/>
  <c r="L169" i="4"/>
  <c r="K169" i="4"/>
  <c r="J169" i="4"/>
  <c r="I169" i="4"/>
  <c r="H169" i="4"/>
  <c r="G169" i="4"/>
  <c r="L168" i="4"/>
  <c r="K168" i="4"/>
  <c r="J168" i="4"/>
  <c r="I168" i="4"/>
  <c r="H168" i="4"/>
  <c r="F168" i="4" s="1"/>
  <c r="G168" i="4"/>
  <c r="E168" i="4" s="1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L148" i="4"/>
  <c r="K148" i="4"/>
  <c r="J148" i="4"/>
  <c r="I148" i="4"/>
  <c r="H148" i="4"/>
  <c r="G148" i="4"/>
  <c r="L147" i="4"/>
  <c r="K147" i="4"/>
  <c r="J147" i="4"/>
  <c r="I147" i="4"/>
  <c r="H147" i="4"/>
  <c r="F147" i="4" s="1"/>
  <c r="G147" i="4"/>
  <c r="E147" i="4" s="1"/>
  <c r="F143" i="4"/>
  <c r="E143" i="4"/>
  <c r="F142" i="4"/>
  <c r="E142" i="4"/>
  <c r="F141" i="4"/>
  <c r="E141" i="4"/>
  <c r="F140" i="4"/>
  <c r="E140" i="4"/>
  <c r="F139" i="4"/>
  <c r="E139" i="4"/>
  <c r="F138" i="4"/>
  <c r="E138" i="4"/>
  <c r="L137" i="4"/>
  <c r="K137" i="4"/>
  <c r="J137" i="4"/>
  <c r="I137" i="4"/>
  <c r="H137" i="4"/>
  <c r="G137" i="4"/>
  <c r="L136" i="4"/>
  <c r="K136" i="4"/>
  <c r="J136" i="4"/>
  <c r="I136" i="4"/>
  <c r="H136" i="4"/>
  <c r="F136" i="4" s="1"/>
  <c r="G136" i="4"/>
  <c r="E136" i="4" s="1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L39" i="4"/>
  <c r="K39" i="4"/>
  <c r="J39" i="4"/>
  <c r="I39" i="4"/>
  <c r="H39" i="4"/>
  <c r="G39" i="4"/>
  <c r="L38" i="4"/>
  <c r="K38" i="4"/>
  <c r="J38" i="4"/>
  <c r="I38" i="4"/>
  <c r="H38" i="4"/>
  <c r="G38" i="4"/>
  <c r="F38" i="4"/>
  <c r="E38" i="4"/>
  <c r="L37" i="4"/>
  <c r="K37" i="4"/>
  <c r="J37" i="4"/>
  <c r="I37" i="4"/>
  <c r="E37" i="4" s="1"/>
  <c r="H37" i="4"/>
  <c r="G37" i="4"/>
  <c r="F37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L12" i="4"/>
  <c r="K12" i="4"/>
  <c r="J12" i="4"/>
  <c r="I12" i="4"/>
  <c r="E12" i="4" s="1"/>
  <c r="H12" i="4"/>
  <c r="G12" i="4"/>
  <c r="F12" i="4"/>
  <c r="L11" i="4"/>
  <c r="K11" i="4"/>
  <c r="J11" i="4"/>
  <c r="I11" i="4"/>
  <c r="E11" i="4" s="1"/>
  <c r="H11" i="4"/>
  <c r="G11" i="4"/>
  <c r="F11" i="4"/>
  <c r="L10" i="4"/>
  <c r="K10" i="4"/>
  <c r="J10" i="4"/>
  <c r="I10" i="4"/>
  <c r="E10" i="4" s="1"/>
  <c r="H10" i="4"/>
  <c r="G10" i="4"/>
  <c r="F10" i="4"/>
  <c r="E393" i="4" l="1"/>
  <c r="F170" i="4"/>
  <c r="E170" i="4"/>
  <c r="F351" i="4"/>
  <c r="H429" i="4"/>
  <c r="E39" i="4"/>
  <c r="E137" i="4"/>
  <c r="E148" i="4"/>
  <c r="E169" i="4"/>
  <c r="E204" i="4"/>
  <c r="E206" i="4"/>
  <c r="I427" i="4"/>
  <c r="I428" i="4"/>
  <c r="E300" i="4"/>
  <c r="E327" i="4"/>
  <c r="E351" i="4"/>
  <c r="F393" i="4"/>
  <c r="H428" i="4"/>
  <c r="L428" i="4"/>
  <c r="F411" i="4"/>
  <c r="F39" i="4"/>
  <c r="F137" i="4"/>
  <c r="F148" i="4"/>
  <c r="F169" i="4"/>
  <c r="F204" i="4"/>
  <c r="F206" i="4"/>
  <c r="F300" i="4"/>
  <c r="F327" i="4"/>
  <c r="E350" i="4"/>
  <c r="E401" i="4"/>
  <c r="G429" i="4"/>
  <c r="K429" i="4"/>
  <c r="G427" i="4"/>
  <c r="K427" i="4"/>
  <c r="H427" i="4"/>
  <c r="L427" i="4"/>
  <c r="G428" i="4"/>
  <c r="K428" i="4"/>
  <c r="J429" i="4"/>
  <c r="I429" i="4"/>
  <c r="E402" i="4"/>
  <c r="E428" i="4" s="1"/>
  <c r="E403" i="4"/>
  <c r="E423" i="4"/>
  <c r="F402" i="4"/>
  <c r="F428" i="4" s="1"/>
  <c r="F403" i="4"/>
  <c r="F423" i="4"/>
  <c r="F429" i="4" l="1"/>
  <c r="E429" i="4"/>
  <c r="E427" i="4"/>
  <c r="F427" i="4"/>
</calcChain>
</file>

<file path=xl/sharedStrings.xml><?xml version="1.0" encoding="utf-8"?>
<sst xmlns="http://schemas.openxmlformats.org/spreadsheetml/2006/main" count="1589" uniqueCount="1090">
  <si>
    <t>№ п/п</t>
  </si>
  <si>
    <t>ВСЕГО</t>
  </si>
  <si>
    <t>Краевой бюджет</t>
  </si>
  <si>
    <t>Местный бюджет</t>
  </si>
  <si>
    <t>План</t>
  </si>
  <si>
    <t>Факт</t>
  </si>
  <si>
    <t>Внебюджетные средства</t>
  </si>
  <si>
    <t>1. Здравоохранение</t>
  </si>
  <si>
    <t>Текущая стадия реализации проекта</t>
  </si>
  <si>
    <t>Ед. изм.</t>
  </si>
  <si>
    <t>Уровень жизни населения</t>
  </si>
  <si>
    <t>2013 год</t>
  </si>
  <si>
    <t xml:space="preserve">№ п/п </t>
  </si>
  <si>
    <t xml:space="preserve">Наименование отрасли (код ОКВЭД) </t>
  </si>
  <si>
    <t>Место реализации (адрес)</t>
  </si>
  <si>
    <t>Период реализации</t>
  </si>
  <si>
    <t>Сумма инвестиций, тыс. руб.</t>
  </si>
  <si>
    <t>Соблюдение сроков реализации проекта</t>
  </si>
  <si>
    <t>Наименование инвестиционного проекта ¹</t>
  </si>
  <si>
    <t xml:space="preserve">Инвестиционные проекты со сроком окончания в 2013 году </t>
  </si>
  <si>
    <t xml:space="preserve">Инвестиционные проекты, реализуемые в 2013-2017 годах </t>
  </si>
  <si>
    <t>2013 год (факт)</t>
  </si>
  <si>
    <t>план</t>
  </si>
  <si>
    <t>факт</t>
  </si>
  <si>
    <t>Наименование целевых индикаторов</t>
  </si>
  <si>
    <t>¹ Перечислить наименования инвестиционных проектов, указанные в приложении № 2 к Программе социально-экономического развития муниципального района (городского округа) на период до 2017 года.</t>
  </si>
  <si>
    <t>Информация о достижении целевых индикаторов Программы социально-экономического развития городского округа (муниципального района) на период до 2017 года</t>
  </si>
  <si>
    <t>Форма № 2</t>
  </si>
  <si>
    <t>Форма № 3</t>
  </si>
  <si>
    <t>2012 год (факт)</t>
  </si>
  <si>
    <t>¹ Перечень целевых индикаторов не является исчерпывающим и подлежит дополнению показателями, отражающими специфику социально-экономического развития муниципального образования, строго в соответствии с утвержденной Программой социально-экономического развития муниципального образования (муниципальных районов и городских округов) на период до 2017 года</t>
  </si>
  <si>
    <t>1.</t>
  </si>
  <si>
    <t>Среднегодовая численность постоянного населения – всего</t>
  </si>
  <si>
    <t>тыс. чел.</t>
  </si>
  <si>
    <t>2.</t>
  </si>
  <si>
    <t>Общий коэффициент рождаемости</t>
  </si>
  <si>
    <t>число родившихся на 1000 человек населения</t>
  </si>
  <si>
    <t>3.</t>
  </si>
  <si>
    <t>Общий коэффициент смертности</t>
  </si>
  <si>
    <t>число умерших на 1000 чел. населения</t>
  </si>
  <si>
    <t>4.</t>
  </si>
  <si>
    <t>Среднегодовая численность занятых в экономике</t>
  </si>
  <si>
    <t xml:space="preserve">тыс. чел. </t>
  </si>
  <si>
    <t>5.</t>
  </si>
  <si>
    <t>Среднедушевой денежный доход на одного жителя</t>
  </si>
  <si>
    <t>руб.</t>
  </si>
  <si>
    <t>6.</t>
  </si>
  <si>
    <t>Реальная среднемесячная начисленная заработная плата</t>
  </si>
  <si>
    <t>7.</t>
  </si>
  <si>
    <t>Заработная плата работников бюджетной сферы, в том числе:</t>
  </si>
  <si>
    <t xml:space="preserve">врачей </t>
  </si>
  <si>
    <t>среднего медицинского персонала</t>
  </si>
  <si>
    <t>младшего медицинского персонала</t>
  </si>
  <si>
    <t>педагогических работников системы дошкольного образования детей</t>
  </si>
  <si>
    <t>педагогических работников общего образования</t>
  </si>
  <si>
    <t>работников культуры</t>
  </si>
  <si>
    <t>8.</t>
  </si>
  <si>
    <t>Соотношение средней заработной платы муниципального образования к средней заработной плате в Краснодарском крае</t>
  </si>
  <si>
    <t>%</t>
  </si>
  <si>
    <t>9.</t>
  </si>
  <si>
    <t>Уровень регистрируемой безработицы к численности трудоспособного населения в трудоспособном возрасте</t>
  </si>
  <si>
    <t>Социальная сфера</t>
  </si>
  <si>
    <t>Образование</t>
  </si>
  <si>
    <t>10.</t>
  </si>
  <si>
    <t>Охват детей в возрасте 3-7 лет дошкольными учреждениями</t>
  </si>
  <si>
    <t>11.</t>
  </si>
  <si>
    <t>Количество групп альтернативных моделей дошкольного образования</t>
  </si>
  <si>
    <t>единиц</t>
  </si>
  <si>
    <t>12.</t>
  </si>
  <si>
    <t>Численность детей от 0 до 7 лет, состоящих на учете для определения в дошкольные учреждения</t>
  </si>
  <si>
    <t>человек</t>
  </si>
  <si>
    <t>13.</t>
  </si>
  <si>
    <t>Строительство детских дошкольных учреждений</t>
  </si>
  <si>
    <t>ед./мест</t>
  </si>
  <si>
    <t>14.</t>
  </si>
  <si>
    <t>Реконструкция  детских дошкольных учреждений</t>
  </si>
  <si>
    <t>15.</t>
  </si>
  <si>
    <t>Капитальный ремонт детских дошкольных учреждений</t>
  </si>
  <si>
    <t>16.</t>
  </si>
  <si>
    <t>Строительство учреждений общего образования</t>
  </si>
  <si>
    <t>17.</t>
  </si>
  <si>
    <t>Капитальный ремонт учреждений общего образования</t>
  </si>
  <si>
    <t>18.</t>
  </si>
  <si>
    <t>Доля учащихся, занимающихся в первую смену</t>
  </si>
  <si>
    <t>19.</t>
  </si>
  <si>
    <t>Численность учащихся, приходящихся на 1 учителя</t>
  </si>
  <si>
    <t>чел.</t>
  </si>
  <si>
    <t>Здравоохранение</t>
  </si>
  <si>
    <t>20.</t>
  </si>
  <si>
    <t>Ввод в эксплуатацию:</t>
  </si>
  <si>
    <t>амбулаторно-поликлинических учреждений</t>
  </si>
  <si>
    <t>ед.</t>
  </si>
  <si>
    <t>больниц</t>
  </si>
  <si>
    <t>21.</t>
  </si>
  <si>
    <t>Строительство и ввод в эксплуатацию офисов врачей общей практики</t>
  </si>
  <si>
    <t>22.</t>
  </si>
  <si>
    <t>Обеспеченность населения:</t>
  </si>
  <si>
    <t>больничными койками</t>
  </si>
  <si>
    <t>коек на 10  тыс. жителей</t>
  </si>
  <si>
    <t>амбулаторно-поликлиническими учреждениями</t>
  </si>
  <si>
    <t>посещений в смену на 10 тыс. жителей</t>
  </si>
  <si>
    <t xml:space="preserve">врачами </t>
  </si>
  <si>
    <t>чел. на 10 тыс. населения</t>
  </si>
  <si>
    <t xml:space="preserve">средним медицинским персоналом </t>
  </si>
  <si>
    <t>23.</t>
  </si>
  <si>
    <t xml:space="preserve">Срок ожидания приезда скорой помощи </t>
  </si>
  <si>
    <t>мин.</t>
  </si>
  <si>
    <t>Культура</t>
  </si>
  <si>
    <t>24.</t>
  </si>
  <si>
    <t>Число учреждений культуры и искусства</t>
  </si>
  <si>
    <t>25.</t>
  </si>
  <si>
    <t>Охват детей школьного возраста эстетическим образованием</t>
  </si>
  <si>
    <t>26.</t>
  </si>
  <si>
    <t>Уровень обеспеченности спортивными сооружениями:</t>
  </si>
  <si>
    <t>спортивными залами</t>
  </si>
  <si>
    <t>%  к социальному нормативу</t>
  </si>
  <si>
    <t>плавательными бассейнами</t>
  </si>
  <si>
    <t>% к социальному нормативу</t>
  </si>
  <si>
    <t>плоскостными спортивными сооружениями</t>
  </si>
  <si>
    <t>27.</t>
  </si>
  <si>
    <t>Удельный вес населения, систематически занимающихся физической культурой и спортом</t>
  </si>
  <si>
    <t>Обеспеченность жильем</t>
  </si>
  <si>
    <t>28.</t>
  </si>
  <si>
    <t xml:space="preserve">Общая площадь жилого фонда муниципального образования </t>
  </si>
  <si>
    <t>м2 общей площади</t>
  </si>
  <si>
    <t>29.</t>
  </si>
  <si>
    <t>Общая площадь муниципального жилого фонда, нуждающегося в капитальном ремонте</t>
  </si>
  <si>
    <t>м2</t>
  </si>
  <si>
    <t>30.</t>
  </si>
  <si>
    <t>Доля населения, проживающего в многоквартирных домах, признанных в установленном порядке аварийным и ветхим жильем</t>
  </si>
  <si>
    <t>31.</t>
  </si>
  <si>
    <t xml:space="preserve">Обеспеченность жильем (на конец года) </t>
  </si>
  <si>
    <t>кв.м на 1 человека</t>
  </si>
  <si>
    <t>32.</t>
  </si>
  <si>
    <t>Число семей, стоящих на учете в качестве нуждающихся в жилых помещениях</t>
  </si>
  <si>
    <t>33.</t>
  </si>
  <si>
    <t>Ввод в действие жилых домов за счет всех источников финансирования</t>
  </si>
  <si>
    <t>34.</t>
  </si>
  <si>
    <t>Количество предоставленных жилищных, в т. ч. ипотечных кредитов населению на цели приобретения (строительства) жилья</t>
  </si>
  <si>
    <t>35.</t>
  </si>
  <si>
    <t>Объем предоставленных жилищных, в т. ч. ипотечных кредитов населению на цели приобретения (строительства) жилья</t>
  </si>
  <si>
    <t>млн. рублей</t>
  </si>
  <si>
    <t>36.</t>
  </si>
  <si>
    <t>Количество свободных земельных участков, подлежащих предоставлению для жилищного строительства семьям, имеющим трех и более детей</t>
  </si>
  <si>
    <t>37.</t>
  </si>
  <si>
    <t xml:space="preserve">Протяженность водопроводных сетей </t>
  </si>
  <si>
    <t>км</t>
  </si>
  <si>
    <t>38.</t>
  </si>
  <si>
    <t>Реконструировано водопроводной сети за отчетный период</t>
  </si>
  <si>
    <t>39.</t>
  </si>
  <si>
    <t>Построено водопроводной сети  за отчетный период</t>
  </si>
  <si>
    <t>40.</t>
  </si>
  <si>
    <t>Уровень износа водопроводных сетей</t>
  </si>
  <si>
    <t>41.</t>
  </si>
  <si>
    <t>Протяженность канализационных сетей</t>
  </si>
  <si>
    <t>42.</t>
  </si>
  <si>
    <t>Уровень износа канализационных сетей</t>
  </si>
  <si>
    <t>43.</t>
  </si>
  <si>
    <t xml:space="preserve">Реконструировано канализационной сети </t>
  </si>
  <si>
    <t>44.</t>
  </si>
  <si>
    <t>Построено канализационной сети за отчетный период</t>
  </si>
  <si>
    <t>45.</t>
  </si>
  <si>
    <t>Протяженность тепловых сетей</t>
  </si>
  <si>
    <t>в т.ч. нуждающихся в замене</t>
  </si>
  <si>
    <t>46.</t>
  </si>
  <si>
    <t xml:space="preserve">Реконструировано тепловых и паровых сетей </t>
  </si>
  <si>
    <t>47.</t>
  </si>
  <si>
    <t>Построено тепловых и паровых сетей</t>
  </si>
  <si>
    <t>48.</t>
  </si>
  <si>
    <t>Удельный вес газифицированных квартир (домовладений) от общего количества квартир (домовладений)</t>
  </si>
  <si>
    <t>49.</t>
  </si>
  <si>
    <t>Общая протяженность освещенных частей улиц, проездов, набережных и т.п.</t>
  </si>
  <si>
    <t>50.</t>
  </si>
  <si>
    <t>Протяженность автомобильных дорог местного значения:</t>
  </si>
  <si>
    <t>в том числе с твердым покрытием</t>
  </si>
  <si>
    <t>51.</t>
  </si>
  <si>
    <t>Протяженность автомобильных дорог общего пользования, в том числе:</t>
  </si>
  <si>
    <t>федерального значения</t>
  </si>
  <si>
    <t>регионального значения</t>
  </si>
  <si>
    <t>местного значения</t>
  </si>
  <si>
    <t>52.</t>
  </si>
  <si>
    <t>Доля протяженности автомобильных дорог общего пользования местного значения, не отвечающих нормативным требованиям в общей протяженности автомобильных дорог общего пользования местного значения</t>
  </si>
  <si>
    <t>53.</t>
  </si>
  <si>
    <t>Протяженность отремонтированных муниципальных  дорог</t>
  </si>
  <si>
    <t>54.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</si>
  <si>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</si>
  <si>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55.</t>
  </si>
  <si>
    <t>Обеспеченность населения объектами розничной торговли</t>
  </si>
  <si>
    <t>кв. м. на 1 тыс. населения</t>
  </si>
  <si>
    <t>56.</t>
  </si>
  <si>
    <t>Обеспеченность населения объектами общественного питания</t>
  </si>
  <si>
    <t>посадочных мест на 1 тыс. населения</t>
  </si>
  <si>
    <t>Благоустройство</t>
  </si>
  <si>
    <t>57.</t>
  </si>
  <si>
    <t>Протяженность отремонтированных тротуаров</t>
  </si>
  <si>
    <t>58.</t>
  </si>
  <si>
    <t>Количество высаженных зеленых насаждений</t>
  </si>
  <si>
    <t>шт.</t>
  </si>
  <si>
    <t>59.</t>
  </si>
  <si>
    <t>Площадь рекреационной территории (скверы, парки, газоны и т.п.)</t>
  </si>
  <si>
    <t>60.</t>
  </si>
  <si>
    <t>Количество установленных светильников наружного освещения</t>
  </si>
  <si>
    <t>61.</t>
  </si>
  <si>
    <t>Обустройство  детских игровых и спортивных площадок</t>
  </si>
  <si>
    <t>62.</t>
  </si>
  <si>
    <t>Протяженность отремонтированных автомобильных дорог местного значения с твердым покрытием</t>
  </si>
  <si>
    <t>Развитие реального сектора экономики</t>
  </si>
  <si>
    <t>63.</t>
  </si>
  <si>
    <t>Объем отгруженных товаров  собственного производства, выполненных работ и услуг  собственными силами</t>
  </si>
  <si>
    <t>млн. руб.</t>
  </si>
  <si>
    <t>64.</t>
  </si>
  <si>
    <t>Обрабатывающие производства</t>
  </si>
  <si>
    <t>в т.ч. по крупным и средним</t>
  </si>
  <si>
    <t>65.</t>
  </si>
  <si>
    <t>Добыча полезных ископаемых</t>
  </si>
  <si>
    <t>66.</t>
  </si>
  <si>
    <t>Производство и распределение электроэнергии, газа и воды</t>
  </si>
  <si>
    <t>67.</t>
  </si>
  <si>
    <t>Объем продукции сельского хозяйства всех сельхозпроизводителей</t>
  </si>
  <si>
    <t>68.</t>
  </si>
  <si>
    <t>Численность личных подсобных хозяйств</t>
  </si>
  <si>
    <t>69.</t>
  </si>
  <si>
    <t>Численность занятых в личных подсобных хозяйствах</t>
  </si>
  <si>
    <t>70.</t>
  </si>
  <si>
    <t xml:space="preserve">Оборот розничной торговли </t>
  </si>
  <si>
    <t>71.</t>
  </si>
  <si>
    <t>Оборот общественного питания</t>
  </si>
  <si>
    <t>72.</t>
  </si>
  <si>
    <t>Объем платных услуг населению</t>
  </si>
  <si>
    <t>73.</t>
  </si>
  <si>
    <t>Процент охвата сельских населенных пунктов, охваченных выездным бытовым обслуживанием</t>
  </si>
  <si>
    <t>74.</t>
  </si>
  <si>
    <t>Объем услуг (доходы) коллективных средств размещения курортно-туристского комплекса</t>
  </si>
  <si>
    <t>75.</t>
  </si>
  <si>
    <t>Количество размещенных лиц в коллективных средствах размещения</t>
  </si>
  <si>
    <t>76.</t>
  </si>
  <si>
    <t>Количество коллективных средств размещения</t>
  </si>
  <si>
    <t>77.</t>
  </si>
  <si>
    <t>Объем работ и услуг, выполненный организациями транспорта</t>
  </si>
  <si>
    <t>78.</t>
  </si>
  <si>
    <t>Пассажирооборот</t>
  </si>
  <si>
    <t>тыс.пасс.км/ тыс.пасс.</t>
  </si>
  <si>
    <t>79.</t>
  </si>
  <si>
    <t>Объем работ и услуг, выполненный организациями связи</t>
  </si>
  <si>
    <t>80.</t>
  </si>
  <si>
    <t>Объем работ, выполненных собственными силами по виду деятельности «строительство» по крупным и средним организациям</t>
  </si>
  <si>
    <t>Инвестиционное развитие</t>
  </si>
  <si>
    <t>81.</t>
  </si>
  <si>
    <t>Объем инвестиций в основной капитал за счет всех источников финансирования</t>
  </si>
  <si>
    <t>82.</t>
  </si>
  <si>
    <t>Объем инвестиций в основной капитал за счет средств бюджета муниципального образования</t>
  </si>
  <si>
    <t>млн.рублей</t>
  </si>
  <si>
    <t>83.</t>
  </si>
  <si>
    <t>Объем инвестиций на душу населения</t>
  </si>
  <si>
    <t>Развитие малого предпринимательства</t>
  </si>
  <si>
    <t>84.</t>
  </si>
  <si>
    <t>Количество субъектов малого предпринимательства</t>
  </si>
  <si>
    <t>85.</t>
  </si>
  <si>
    <t>Численность работников в  малом предпринимательстве</t>
  </si>
  <si>
    <t>86.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</si>
  <si>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</t>
  </si>
  <si>
    <t>рублей</t>
  </si>
  <si>
    <t>Сфера предоставления муниципальных услуг</t>
  </si>
  <si>
    <t>87.</t>
  </si>
  <si>
    <t>Уровень удовлетворенности граждан РФ качеством предоставления муниципальных услуг</t>
  </si>
  <si>
    <t>88.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</si>
  <si>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</si>
  <si>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89.</t>
  </si>
  <si>
    <t>Доля граждан, использующих механизм получения муниципальных услуг в электронной форме</t>
  </si>
  <si>
    <t>90.</t>
  </si>
  <si>
    <t>Среднее число обращений представителей бизнес-сообщества в орган местного самоуправления для получения одной муниципальной услуги, связанной со сферой предпринимательской деятельности</t>
  </si>
  <si>
    <t>91.</t>
  </si>
  <si>
    <t>Время ожидания в очереди при обращении заявителя в орган местного самоуправления для получения муниципальных услуг</t>
  </si>
  <si>
    <t>минут</t>
  </si>
  <si>
    <t>92.</t>
  </si>
  <si>
    <t>Количество многофункциональных центров предоставления государственных и муниципальных услуг</t>
  </si>
  <si>
    <t>93.</t>
  </si>
  <si>
    <t>Количество удаленных рабочих мест многофункциональных центров предоставления государственных и муниципальных услуг</t>
  </si>
  <si>
    <t>2015 год</t>
  </si>
  <si>
    <t>Информация о реализации инвестиционных проектов на территории городского округа (муниципального района), утвержденных Программой социально-экономического развития городского округа (муниципального района) на период до 2017 год, по состоянию на 31 декабря 2015 года</t>
  </si>
  <si>
    <t>2014 год (факт)</t>
  </si>
  <si>
    <t>Исполнение плана 2015 года, %</t>
  </si>
  <si>
    <t xml:space="preserve">Инвестиционные проекты со сроком окончания в 2015 году </t>
  </si>
  <si>
    <t>Освоение (на 31.12.2015)</t>
  </si>
  <si>
    <t>Темп роста, 2015/2012, %</t>
  </si>
  <si>
    <t>Темп роста, 2015/2014, %</t>
  </si>
  <si>
    <t>Приложение № 1 к письму                                                                                                                                                         от__________ №______________</t>
  </si>
  <si>
    <t>Реализация программных мероприятий социально-экономического развития 
муниципального образования в 2015 году</t>
  </si>
  <si>
    <t>Наименование мероприятия, объектов¹</t>
  </si>
  <si>
    <t>Территория поселения (населенный пункт)</t>
  </si>
  <si>
    <t>Год реализации</t>
  </si>
  <si>
    <t>Объем финансирования</t>
  </si>
  <si>
    <t xml:space="preserve">Примечание² </t>
  </si>
  <si>
    <t>ИТОГО</t>
  </si>
  <si>
    <t xml:space="preserve"> 1.1.</t>
  </si>
  <si>
    <t>Капитальный ремонт теплотрассы центральной районной больницы по  ул.Октябрьской, 184 в г.Темрюке</t>
  </si>
  <si>
    <t>Темрюкское городское поселение</t>
  </si>
  <si>
    <t>ПСД составлена на сумму меньше плана, работы выполнены</t>
  </si>
  <si>
    <t>1.2.</t>
  </si>
  <si>
    <t>Монтаж системы лечебного газоснабжения гинекологического корпуса МБУЗ "Центральная районная больница МО ТР", по ул.Октябрьской, 184 в г.Темрюке</t>
  </si>
  <si>
    <t>экономия средств по итогам конкурса</t>
  </si>
  <si>
    <t>1.3.</t>
  </si>
  <si>
    <t>Капитальный ремонт и материально-техническое оснащение патологоанатомического отделения стационара ЦРБ по ул.Октябрьской, 184 в г.Темрюке</t>
  </si>
  <si>
    <t>приобретение материально-технических средств</t>
  </si>
  <si>
    <t>1.4.</t>
  </si>
  <si>
    <t>Строительство здания амбулатории ВОП (врача общей практики) в пос.Ильич, ул.Свободная, 12. Темрюкского района</t>
  </si>
  <si>
    <t>Запорожское сельское поселение</t>
  </si>
  <si>
    <t>работы завершены, объект введен в эксплуатацию</t>
  </si>
  <si>
    <t>1.5.</t>
  </si>
  <si>
    <t>Проектирование и строительство здания амбулатории ВОП (врача общей практики) в пос.Веселовка, ул.Титова 18, Темрюкского района</t>
  </si>
  <si>
    <t>Новотаманское сельское поселение</t>
  </si>
  <si>
    <t>остаток средств возвращен в бюджет, но обеспечен договором</t>
  </si>
  <si>
    <t>1.6.</t>
  </si>
  <si>
    <t>Материально-техническое оснащение ФАПа п.Таманский с целью организации офиса врача общей практики</t>
  </si>
  <si>
    <t>финансирование не выделялось, мероприятия не выполнялись</t>
  </si>
  <si>
    <t>1.7.</t>
  </si>
  <si>
    <t>Материально-техническое оснащение ФАПа п.Виноградный с целью организации офиса врача общей практики</t>
  </si>
  <si>
    <t>Вышестеблиевское сельское поселение</t>
  </si>
  <si>
    <t>1.8.</t>
  </si>
  <si>
    <t>Проектирование и строительство поликлиники в ст.Тамань</t>
  </si>
  <si>
    <t>Таманское сельское поселение</t>
  </si>
  <si>
    <t>1.9.</t>
  </si>
  <si>
    <t>Оплата съемного жилья</t>
  </si>
  <si>
    <t>Муниципальное образование Темрюкский район</t>
  </si>
  <si>
    <t>позволило привлеч врачей из других районов</t>
  </si>
  <si>
    <t>1.10.</t>
  </si>
  <si>
    <t>Обучение работников МБУЗ "ЦРБ МО ТР" (повышение квалификации)</t>
  </si>
  <si>
    <t>повышение квалификации работников (2013г-21 человек; 2014г - 57 чел.)</t>
  </si>
  <si>
    <t>1.11.</t>
  </si>
  <si>
    <t>Проектирование и капитальный ремонт ФАПа "Ахтанизовский" по адресу: Темрюкский район, ст.Ахтанизовская, ул 8Марта, 19 и материально-техническое оснащение</t>
  </si>
  <si>
    <t>Ахтанизовское сельское поселение</t>
  </si>
  <si>
    <t>1.12.</t>
  </si>
  <si>
    <t>Приобретение передвижного флюорографического кабинета для центральной районной больницы</t>
  </si>
  <si>
    <t>1.13.</t>
  </si>
  <si>
    <t>Капитальный ремонт пищеблока центральной районной больницы по адресу: г.Темрюк, ул.Октябрьская, 184 и приобретение оборудования</t>
  </si>
  <si>
    <t xml:space="preserve"> 1.14.</t>
  </si>
  <si>
    <t>Проектирование и капитальный ремонт ФАПА "Кучугуры" по адресу: Темрюкский район, пос.Стрелка, ул.Советская, 50</t>
  </si>
  <si>
    <t>Фонталовское сельское поселение</t>
  </si>
  <si>
    <t xml:space="preserve"> 1.15.</t>
  </si>
  <si>
    <t>Капитальный ремонт Краснострельской амбулатории по адресу: Темрюкский район, пос.Стрелка, ул.Советская, 50</t>
  </si>
  <si>
    <t>Краснострельское сельское поселение</t>
  </si>
  <si>
    <t xml:space="preserve"> 1.16.</t>
  </si>
  <si>
    <t>Приобретение и установка прачечного оборудования</t>
  </si>
  <si>
    <t xml:space="preserve"> 1.17.</t>
  </si>
  <si>
    <t>Проектирование и строительство здания амбулатории ВОП (врача общей практики) по ул.Шоссейной/ул.Тихой в пос.За Родину, Темрюкского района, Краснодарского края</t>
  </si>
  <si>
    <t xml:space="preserve"> 1.18.</t>
  </si>
  <si>
    <t>Проектирование и строительство здания амбулатории ВОП (врача общей практики)  в пос.Приморский, Темрюкского района, Краснодарского края</t>
  </si>
  <si>
    <t>Сенное сельское поселение</t>
  </si>
  <si>
    <t>2. Образование, в т.ч. дошкольное образование и общее образование</t>
  </si>
  <si>
    <t>2.1.</t>
  </si>
  <si>
    <t>Реконструкция детского сада по пер.Цветочному, 11 в г.Темрюке</t>
  </si>
  <si>
    <t>работы выполнены в полном объеме, сокращение очереди на 140 мест</t>
  </si>
  <si>
    <t>2.2.</t>
  </si>
  <si>
    <t>Реконструкция детского сада №33 по ул.Ленина, в ст-це Тамань</t>
  </si>
  <si>
    <t>работы выполнены, открыта группа на 20 доп.мест</t>
  </si>
  <si>
    <t>2.3.</t>
  </si>
  <si>
    <t>Реконструкция детского сада №36 по ул.Карла Маркса, 171 в ст-це Тамань, Темрюкский район</t>
  </si>
  <si>
    <t>2.4.</t>
  </si>
  <si>
    <t>Проектирование и строительство детского сада по пер.Ильича, б\н в ст-це Старотитаровской, Темрюкский район</t>
  </si>
  <si>
    <t>Старотитаровское сельское поселение</t>
  </si>
  <si>
    <t>средства не выделялись</t>
  </si>
  <si>
    <t>выполнены проектные работы</t>
  </si>
  <si>
    <t>2.5.</t>
  </si>
  <si>
    <t>Проектирование и строительство детского сада по ул.Ленина, б\н в ст-це Тамань, Темрюкский район</t>
  </si>
  <si>
    <t>средства не выделялись, строительство не начато</t>
  </si>
  <si>
    <t>2.6.</t>
  </si>
  <si>
    <t>Проектирование и строительство детского сада по ул.Муравьева, б\н в г.Темрюке</t>
  </si>
  <si>
    <t>работы выолнены, д\с на 280 мест</t>
  </si>
  <si>
    <t>2.7.</t>
  </si>
  <si>
    <t>Строительство школы №12 по ул.Ленина в пос.Виноградный, Темрюкский район</t>
  </si>
  <si>
    <t>финансирование не осуществлялось</t>
  </si>
  <si>
    <t>2.8.</t>
  </si>
  <si>
    <t>Капитальный ремонт детского сада № 1 по ул.Розы Люкскмбург, 35/1</t>
  </si>
  <si>
    <t>2.9.</t>
  </si>
  <si>
    <t>Капитальный ремонт детского сада № 11 по ул.Свердлова, 1а</t>
  </si>
  <si>
    <t>работы выполнены</t>
  </si>
  <si>
    <t>2.10.</t>
  </si>
  <si>
    <t>Капитальный ремонт детского сада №42 по пер.Береговому, 7</t>
  </si>
  <si>
    <t>2.11.</t>
  </si>
  <si>
    <t>Капитальный ремонт детского сада № 4 по ул.Таманской, 51</t>
  </si>
  <si>
    <t>2.12.</t>
  </si>
  <si>
    <t>Капитальный ремонт школы №25, ул.Советская, 2, в пос.Веселовка</t>
  </si>
  <si>
    <t xml:space="preserve"> 2.13.</t>
  </si>
  <si>
    <t>Капитальный ремонт детского сада №19 по ул.Почтовой, 4 в ст-це Красный Октябрь</t>
  </si>
  <si>
    <t>Курчанское сельское поселение</t>
  </si>
  <si>
    <t>капитальный ремонт групп с вводом 20 доп.мест</t>
  </si>
  <si>
    <t>2.14.</t>
  </si>
  <si>
    <t>Капитальный ремонт школы №29 по ул.383Стрелковой дивизии, 26 в пос.Приморском</t>
  </si>
  <si>
    <t>работы выполнены в полном объеме, проведен ремонт пищеблока</t>
  </si>
  <si>
    <t>2.15.</t>
  </si>
  <si>
    <t>Капитальный ремонт школы №5 по ул.Ленина, 6а в пос.Стрелка</t>
  </si>
  <si>
    <t>мероприятия выполнены, созданы условия для занятий детей физкультурой</t>
  </si>
  <si>
    <t>2.16.</t>
  </si>
  <si>
    <t>Капитальный ремонт школы №20 по ул.Школьной,1 в пос.красный октябрь</t>
  </si>
  <si>
    <t>2.17.</t>
  </si>
  <si>
    <t>Капитальный ремонт школы №13 по ул.Урицкого, 44 в г.Темрюке</t>
  </si>
  <si>
    <t>2.18.</t>
  </si>
  <si>
    <t>Капитальный ремонт школы по ул.Собина, 9 в ст-це Фонталовской</t>
  </si>
  <si>
    <t>2.19.</t>
  </si>
  <si>
    <t>Капитальный ремонт спортивного зала школы №9 по ул.Некрасова 5 в ст-це Тамань</t>
  </si>
  <si>
    <t>2.20.</t>
  </si>
  <si>
    <t>Проведение капитального ремонта зданий общеобразовательных учреждений; в том числе по замене окон СОШ №2,4,11,21,24,27,28,30,31</t>
  </si>
  <si>
    <t>выполнена замена окон</t>
  </si>
  <si>
    <t>2.21.</t>
  </si>
  <si>
    <t>Материально-техническое обеспечение учреждений дополнительного образования</t>
  </si>
  <si>
    <t>2.22.</t>
  </si>
  <si>
    <t>Капитальный ремонт детского сада №37 по ул.Приморской, 1 в пос.Волна, Темрюкский район</t>
  </si>
  <si>
    <t>осуществлен капитальный ремонт существующего здания</t>
  </si>
  <si>
    <t>2.23.</t>
  </si>
  <si>
    <t>Капитальный ремонт школы №18 по ул.Коммунистической, 83 в ст-це Старотитаровской, Темрюкский район</t>
  </si>
  <si>
    <t>ремонтные работы кабинетов первых класов</t>
  </si>
  <si>
    <t>2.24.</t>
  </si>
  <si>
    <t>Капитальный ремонт школы №30 по ул.Мира, 28 в х.Белом, Темрюкский район</t>
  </si>
  <si>
    <t>2.25.</t>
  </si>
  <si>
    <t>Капитальный ремонт школы №3 по ул.Мира, 73А в г.Темрюке</t>
  </si>
  <si>
    <t>ремонт спортивных залов</t>
  </si>
  <si>
    <t>2.26.</t>
  </si>
  <si>
    <t>Капитальный ремонт школы № 28 по ул.Карла Маркса, 176 в ст-це Тамань, Темрюкский район</t>
  </si>
  <si>
    <t>2.27.</t>
  </si>
  <si>
    <t>Капитальный ремонт школы №2 по пл.Терлецкого, 2 в г.Темрюке</t>
  </si>
  <si>
    <t>2.28.</t>
  </si>
  <si>
    <t>Капитальный ремонт школы №7 по ул.Ленина, 100 в ст-це Вышестеблиевской, Темрюкский район</t>
  </si>
  <si>
    <t>2.29.</t>
  </si>
  <si>
    <t>Капитальный ремонт школы №4 по ул.Кирова, 126 в ст-це Курчанской, Темрюкский район</t>
  </si>
  <si>
    <t>2.30.</t>
  </si>
  <si>
    <t>Обустройство, капитальный ремонт туалетов в общеобразовательных учреждениях</t>
  </si>
  <si>
    <t>выполнено обустройство внутренних туалетов (2013г -СОШ№1,29; 2014г-СОШ№27)</t>
  </si>
  <si>
    <t>2.31.</t>
  </si>
  <si>
    <t>Капитальный ремонт школы №10 по ул.Красной,27 в ст.Ахтанизовская</t>
  </si>
  <si>
    <t>2.32.</t>
  </si>
  <si>
    <t>Ограждение территорий образовательных учреждений</t>
  </si>
  <si>
    <t>выполнено ограждение территорий СОШ</t>
  </si>
  <si>
    <t>2.33.</t>
  </si>
  <si>
    <t>Установка видеонаблюдения в общеобразовательных учреждениях</t>
  </si>
  <si>
    <t>установка систем видеонаблюдений</t>
  </si>
  <si>
    <t>2.34.</t>
  </si>
  <si>
    <t>Повышение противопожарной безопасности образовательных учреждений</t>
  </si>
  <si>
    <t>обслуживание систем пожарной сигнализации</t>
  </si>
  <si>
    <t>2.35.</t>
  </si>
  <si>
    <t>Обеспечение охраны объектов образования</t>
  </si>
  <si>
    <t xml:space="preserve">увеличена оплата труда охранникам </t>
  </si>
  <si>
    <t>2.36.</t>
  </si>
  <si>
    <t>Частичная компенсация удорожания стоимости питания учащимся и педагогическим работникам дошкольных учреждений</t>
  </si>
  <si>
    <t>компенсированы расходы на питание всему педагогическому составу образовательных учреждений</t>
  </si>
  <si>
    <t>2.37.</t>
  </si>
  <si>
    <t>Частичная компенсация удорожания стоимости питания учащимся и педагогическим работникам общеобразовательных учреждений</t>
  </si>
  <si>
    <t>2.38.</t>
  </si>
  <si>
    <t>Осуществление дополнительных мер направленных на повышение энергосбережения в системе общего образования</t>
  </si>
  <si>
    <t>установлены приборы учета</t>
  </si>
  <si>
    <t>2.39.</t>
  </si>
  <si>
    <t>Доплата педагогическим работникам дошкольных образовательных учреждений</t>
  </si>
  <si>
    <t>доплаты по Указу Президента №595 от 7 мая 2012 г.</t>
  </si>
  <si>
    <t>2.40.</t>
  </si>
  <si>
    <t>Стимулирование отдельных категорий работников муниципальных дошкольных образовательных учреждений и учреждений дополнительного образования детей</t>
  </si>
  <si>
    <t>2.41.</t>
  </si>
  <si>
    <t>Введение ставок педагогов дополнительного в муниципальных образовательных учреждениях (за исключением вечерних), для непосредственного руководства клубами образовательных учреждений</t>
  </si>
  <si>
    <t>всему педагогическому составу</t>
  </si>
  <si>
    <t>2.42.</t>
  </si>
  <si>
    <t>Увеличение фонда оплаты труда работников общеобразовательных учреждений для доведения заработной платы водителей школьных автобусов до среднего краевого уровня</t>
  </si>
  <si>
    <t>доведена до среднекраевого уровня заработная плата водителям автобусов</t>
  </si>
  <si>
    <t>2.43.</t>
  </si>
  <si>
    <t>Частичная компенсация дополнительных расходов для повышения оплаты труда педагогических работников муниципальных дошкольных образовательных учреждений</t>
  </si>
  <si>
    <t>выплаты произведены сотрудникам</t>
  </si>
  <si>
    <t>2.44.</t>
  </si>
  <si>
    <t>Компенсация расходов на оплату жилых помещений, отопления и освещения работникам дошкольных учреждений, проживающих в сельской местности</t>
  </si>
  <si>
    <t>компенсация педагогическим работникм проживающим в сельской местности</t>
  </si>
  <si>
    <t>2.45.</t>
  </si>
  <si>
    <t>Компенсация расходов на оплату жилых помещений, отопления и освещения работникам общего образования, проживающих в сельской местности</t>
  </si>
  <si>
    <t>2.46.</t>
  </si>
  <si>
    <t>Ежемесячное денежное вознаграждение за классное руководство</t>
  </si>
  <si>
    <t>произведены доплаты педагогическому составу</t>
  </si>
  <si>
    <t xml:space="preserve"> 2.47.</t>
  </si>
  <si>
    <t>Доплата педагогам дополнительного образования за работу с детьми в вечернее и каникулярное время в спортивных залах</t>
  </si>
  <si>
    <t>2.48.</t>
  </si>
  <si>
    <t>Повышение квалификации педагогических и руководящих работников образовательных учреждений</t>
  </si>
  <si>
    <t>2.49.</t>
  </si>
  <si>
    <t>Проектирование и строительство детского сада в ст.Курчанской, Темрюкский район, 280 мест</t>
  </si>
  <si>
    <t>2.50.</t>
  </si>
  <si>
    <t>Реконструкция школы № 26 по ул.Ленина, 15а в пос.Прогресс, Темрюкский район</t>
  </si>
  <si>
    <t>2.51.</t>
  </si>
  <si>
    <t>Строительство школы в пос.Правобережный, 400 мест</t>
  </si>
  <si>
    <t>2.52.</t>
  </si>
  <si>
    <t>Капитальный ремонт центра детского творчества по ул.Ленина, б\н в г.темрюке</t>
  </si>
  <si>
    <t>2.53.</t>
  </si>
  <si>
    <t>Капитальный   текущий ремонт учреждений дополнительного образования детей:                                             ДЮСШ по ул. Терлецкого,2 корпус 2 в г. Темрюке;                                  ДМЦ по ул. Володарского, 8 в г. Темрюке;                                СЮТ по ул. Ленина, 220 в ст-це Старотитаровской;                  СЮН по ул. Красной, 143 в ст-це Голубицкой;                           ДООЦ по ул. Свердлова,1 г. Темрюка;                             СЮТур по ул. К. Либкнехта в г. Темрюке,Темрюкский район.</t>
  </si>
  <si>
    <t>2.54.</t>
  </si>
  <si>
    <t>Проектирование и строительство детского сада в пос.Веселовка, Темрюкский район, 100 мест</t>
  </si>
  <si>
    <t>2.55.</t>
  </si>
  <si>
    <t>Капитальный ремонт школы №21, по ул.Красной, 126 в ст-це Голубицкой, Темрюкский район</t>
  </si>
  <si>
    <t>Голубицкое сельское поселение</t>
  </si>
  <si>
    <t>2.56.</t>
  </si>
  <si>
    <t>Капитальный ремонт школы №6 по ул.Ленина, 211 в ст-це Старотитаровской</t>
  </si>
  <si>
    <t>2.57.</t>
  </si>
  <si>
    <t>Капитальный ремонт сада № 43 по ул.Красной, 106 в ст.Ахтанизовской</t>
  </si>
  <si>
    <t>2.58.</t>
  </si>
  <si>
    <t>Капитальный ремонт детского сада №51 по ул.Северной, пос.Гарькуша</t>
  </si>
  <si>
    <t>2.59.</t>
  </si>
  <si>
    <t>Капитальный ремонт школы № 11 по ул.Ленина, 29 ст-це Запорожской, Темрюкский район</t>
  </si>
  <si>
    <t>2.60.</t>
  </si>
  <si>
    <t>Капитальный ремонт детского сала №44 по ул.Красной, 2 в пос. ЗаРодину, Темрюккого района</t>
  </si>
  <si>
    <t>Капитальный ремонт ДМЦ, ул.Володарского, 8</t>
  </si>
  <si>
    <t>Проектирование и строительство детского сада в пос.Стрелка, Темрюкский район, 140 мест</t>
  </si>
  <si>
    <t>реализация проекта перенесена на 2016 год</t>
  </si>
  <si>
    <t>3. Физическая культура и спорт</t>
  </si>
  <si>
    <t>3.1.</t>
  </si>
  <si>
    <t>Проектирование и строительство многофункциональной спортивно-игровой площадки в п.Сенном</t>
  </si>
  <si>
    <t>выполнено строительство площадки</t>
  </si>
  <si>
    <t>3.2.</t>
  </si>
  <si>
    <t>Ежемесячная денежная выплата отдельным категориям работников муниципальных физкультурно-спортивных организаций</t>
  </si>
  <si>
    <t>3.3.</t>
  </si>
  <si>
    <t xml:space="preserve">Проектирование и строительство многофункциональной спортивно-игровой площадки в п.Стрелка </t>
  </si>
  <si>
    <t>3.4.</t>
  </si>
  <si>
    <t>Проектирование и строительство многофункциональной спортивно-игровой площадки по ул.Ленина б\н в ст.Вышестеблиевской</t>
  </si>
  <si>
    <t>3.5.</t>
  </si>
  <si>
    <t>Проектирование и строительство многофункциональной спортивно-игровой площадки по ул.Ленина 14 в ст.Запорожской</t>
  </si>
  <si>
    <t>3.6.</t>
  </si>
  <si>
    <t>Проектирование и строительство спортивного комплекса с плавательным бассейном по ул.Анджиевского, г.Темрюк</t>
  </si>
  <si>
    <t>Строительство многофункциональной спортивно-игровой площадки в х.Белом</t>
  </si>
  <si>
    <t>Проектирование и строительство гребной базы по ул.Холодова, 15 в г.Темрюке</t>
  </si>
  <si>
    <t>4. Культура</t>
  </si>
  <si>
    <t>4.1.</t>
  </si>
  <si>
    <t>Ремонт танцевального зала ДК "Юность" ст.Тамань</t>
  </si>
  <si>
    <t>выполнен ремонт полов</t>
  </si>
  <si>
    <t>4.2.</t>
  </si>
  <si>
    <t>Изготовление проекта на газификацию, внутреннее электроснабжение и освещение, охранно-пожарную согнализацию, устройство инженерных сетей ДК "Буревестник" в пос.Волна</t>
  </si>
  <si>
    <t>.4.3.</t>
  </si>
  <si>
    <t>Переподготовка и повышение квалификации специалистов, учеба кадров (софинансирование ДКЦП "Кадровое обеспечение сферы культуры и искусства Краснодарского края на 2011-2013годы"</t>
  </si>
  <si>
    <t>4.4.</t>
  </si>
  <si>
    <t>Доплата стимулирующего характера творческим работникам МБУК "РДК"</t>
  </si>
  <si>
    <t>выполнены стимулирующие доплаты</t>
  </si>
  <si>
    <t>4.5.</t>
  </si>
  <si>
    <t>Денежная выплата стимулирующего характера отдельным категориям работников муниципальных учреждений отрасли "Культура, искусство и кинематография"</t>
  </si>
  <si>
    <t>выплачены доплаты по фактической потребности</t>
  </si>
  <si>
    <t>4.6.</t>
  </si>
  <si>
    <t>Компенсация расходов на оплату жилых помещений, отопления и освещения работникам культуры, проживающим в сельской местности</t>
  </si>
  <si>
    <t>4.7.</t>
  </si>
  <si>
    <t>Капитальный ремонт дома культуры в пос.Юбилейном, Фонталовского с\п</t>
  </si>
  <si>
    <t>4.8.</t>
  </si>
  <si>
    <t>Капитальный ремонт сельского дома культуры ст-цы Голубицкой</t>
  </si>
  <si>
    <t>4.9.</t>
  </si>
  <si>
    <t>Техническое оснащение системой пожарной безопасности (установка противопожарного водоснабжения и дренчерной установки в здании сельского дома культуры ст.Старотитаровской</t>
  </si>
  <si>
    <t>4.10.</t>
  </si>
  <si>
    <t>Капитальный ремонт здания МБУК "Районный дом культуры" город Темрюк</t>
  </si>
  <si>
    <t>4.11.</t>
  </si>
  <si>
    <t>Капитальный ремонт ДК в городе Темрюке, расположенного по адресу: г.Темрюк, ул.27 Сенитября, 188/1</t>
  </si>
  <si>
    <t>4.12.</t>
  </si>
  <si>
    <t>Капитальный ремонт сельского дома культуры по ул.Южакова, 1, пос.Ильич, Темрюкский район</t>
  </si>
  <si>
    <t>4.13.</t>
  </si>
  <si>
    <t>Капитальный ремонт сельского дома культуры пос.Сенной по адресу: ул.Мира, 38</t>
  </si>
  <si>
    <t>4.14.</t>
  </si>
  <si>
    <t>Капитальный ремонт клуба по ул.Ленина 7 в пос.Волна, Темрюкский район</t>
  </si>
  <si>
    <t>4.15.</t>
  </si>
  <si>
    <t>Капитальный ремонт сельского дома культуры по ул.Ленина, 14 в пос.Таманском, Темрюкский район</t>
  </si>
  <si>
    <t>Капитальный ремонт сельского дома культуры, по ул.Ленина 22 в пос. Гарькуши</t>
  </si>
  <si>
    <t>реализация проекта отменена, в связи с признанием здания аварийным</t>
  </si>
  <si>
    <t>Капитальный ремонт сельского дома культуры по ул.Гвардейской, 18 в пос.Веселовка, Темрюкский район</t>
  </si>
  <si>
    <t>5. Молодежная политика</t>
  </si>
  <si>
    <t>5.1.</t>
  </si>
  <si>
    <t>Организация временной занятости несовершеннолетних граждан в возрасте от 14 до 18лет в свободное от учебы время</t>
  </si>
  <si>
    <t xml:space="preserve">заработная плата трудоустроенным </t>
  </si>
  <si>
    <t>5.2.</t>
  </si>
  <si>
    <t>Строительство скейт-парка в г.Темрюк, ул.Розы Люксембург</t>
  </si>
  <si>
    <t>5.3.</t>
  </si>
  <si>
    <t>Создание условий для гражданского становления, духовно-нравственного и патриотического воспитания молодежи</t>
  </si>
  <si>
    <t>приобретение  раздаточной продукции</t>
  </si>
  <si>
    <t>5.4.</t>
  </si>
  <si>
    <t>Поддержка интеллектуального, творческого развития молодежи</t>
  </si>
  <si>
    <t>приобретение оргтехники</t>
  </si>
  <si>
    <t>5.5.</t>
  </si>
  <si>
    <t>Поддержка развития молодежного туризма и спорта</t>
  </si>
  <si>
    <t>приобретение туристического оборудования</t>
  </si>
  <si>
    <t>5.6.</t>
  </si>
  <si>
    <t>Поддержка деятельности молодежных движений, объединений и организаци</t>
  </si>
  <si>
    <t>приобретение наградных кубков</t>
  </si>
  <si>
    <t>5.7.</t>
  </si>
  <si>
    <t>Профилактика зависимостей, экстримизма, безнадзорности и правонарушений в молодежной сфере</t>
  </si>
  <si>
    <t>раздаточная продукция</t>
  </si>
  <si>
    <t>5.8.</t>
  </si>
  <si>
    <t>Поддержка молодежного предпринимательства</t>
  </si>
  <si>
    <t>выплаты</t>
  </si>
  <si>
    <t>5.9.</t>
  </si>
  <si>
    <t>Информационное обеспечение реализации молодежной политики</t>
  </si>
  <si>
    <t>разработка вэб сайта</t>
  </si>
  <si>
    <t>5.10.</t>
  </si>
  <si>
    <t>Молодежный отдых и оздоровление</t>
  </si>
  <si>
    <t>оплата транспортных услуг  выезда детей МАУ ДОЛ Бригантина</t>
  </si>
  <si>
    <t>5.11.</t>
  </si>
  <si>
    <t>Организация и методическое обеспечение реализации молодежной политики</t>
  </si>
  <si>
    <t>5.12.</t>
  </si>
  <si>
    <t>Доплата координаторам по работе с молодежью</t>
  </si>
  <si>
    <t>заработная плата координаторам</t>
  </si>
  <si>
    <t>5.13.</t>
  </si>
  <si>
    <t>Капитальный ремонт здания г.Темрюк, ул.Таманская 5а</t>
  </si>
  <si>
    <t>6. Топливно-энергетический комплекс</t>
  </si>
  <si>
    <t xml:space="preserve"> 6.1.</t>
  </si>
  <si>
    <t>Строительство подземного газопровода высокого и низкого давления, ШГРП-2 в новом микрорайоне в х.Белом</t>
  </si>
  <si>
    <t>построено ШГРП и газопровод 0,875 км</t>
  </si>
  <si>
    <t>6.2.</t>
  </si>
  <si>
    <t>Газопровод высокого давления и ШГРП, газопровод низкого давления по адресу: пос.Стрелка, пер.Кузнечный от ул.Мичурина до ул.Азовская, ул.Лесная, ул.Светлая, ул.Азовская</t>
  </si>
  <si>
    <t>построено ШНРП и газопровод 2,803 км.</t>
  </si>
  <si>
    <t>6.3.</t>
  </si>
  <si>
    <t>Строительство распределительного газопровода низкого давления в новом микрорайоне в х.Белый от ШГРП-2 по ул.Садовой, ул.Полевой, ул.Молодежной, ул.Пушкина, ул.Луговая на участке между ул.Шоссейной и ул.Мира, Темрюкского района, Краснодарского края</t>
  </si>
  <si>
    <t>проведено 2,65 км сетей</t>
  </si>
  <si>
    <t>6.4.</t>
  </si>
  <si>
    <t>Газификация Новотаманского сельского поселения, Темрюкский район (газопровод низкого давления по ул.Западная, ул.Восточная, ул.Зеленая в пос.Артющенко)</t>
  </si>
  <si>
    <t>построено 2,054 км. распределительного газопровода</t>
  </si>
  <si>
    <t>6.5.</t>
  </si>
  <si>
    <t>Газификация Старотитаровского сельского поселения, Темрюкский район</t>
  </si>
  <si>
    <t>строительство газопровода</t>
  </si>
  <si>
    <t>6.6.</t>
  </si>
  <si>
    <t>Газификация Таманского сельского поселения, Темрюкский район</t>
  </si>
  <si>
    <t>6.7.</t>
  </si>
  <si>
    <t>Газификация Курчанского сельского поселения, Темрюкский район</t>
  </si>
  <si>
    <t>6.8.</t>
  </si>
  <si>
    <t>Газификация Ахтанизовского сельского поселения, Темрюкский район</t>
  </si>
  <si>
    <t>6.9.</t>
  </si>
  <si>
    <t>Газификация Фонталовского сельского поселения, Темрюкский район</t>
  </si>
  <si>
    <t>6.10.</t>
  </si>
  <si>
    <t>Строительство газопровода высокого давления на участке от гирла п.Пересыпь до Голубицкой (район маяка)</t>
  </si>
  <si>
    <t>Ахтанизовское и Голубицкое сельские поселения</t>
  </si>
  <si>
    <t>разработка ПСД</t>
  </si>
  <si>
    <t>6.11.</t>
  </si>
  <si>
    <t>Строительство газопровода высокого давления от ШГРП-2, низкого давления по ул.Центральной х.Белый (2-ое отделение База) Темрюкского района, Краснодарского края</t>
  </si>
  <si>
    <t>осуществлен первый этап строительства</t>
  </si>
  <si>
    <t>Строительство ветроэлектростанции мощьностью до 90 МВт на территории муниципального образования Темрюкский район, пос.Ильич</t>
  </si>
  <si>
    <t>7. Жилищно-коммунальное хозяйство</t>
  </si>
  <si>
    <t>проектирование и строительство жилья</t>
  </si>
  <si>
    <t>7.1.</t>
  </si>
  <si>
    <t>Проектирование и строительство жилого дома по ул.Анджиевского, б\н в г.Темрюке</t>
  </si>
  <si>
    <t>7.2.</t>
  </si>
  <si>
    <t>Проектирование и строительство жилого дома в ст-це Тамань, Темрюкский район</t>
  </si>
  <si>
    <t>7.3.</t>
  </si>
  <si>
    <t>Обеспечение жильем детей сирот и детей, оставшихся без попечения родителей</t>
  </si>
  <si>
    <t xml:space="preserve">Муниципальное образование Темрюкский район </t>
  </si>
  <si>
    <t>приобретены квартиры детям сиротам (2013г-100кв.;2014г-43кв.)</t>
  </si>
  <si>
    <t xml:space="preserve">           коммунальное хозяйство</t>
  </si>
  <si>
    <t>7.4.</t>
  </si>
  <si>
    <t>Развитие водоснабжения населения в Сенном с\п</t>
  </si>
  <si>
    <t>7.5.</t>
  </si>
  <si>
    <t>Развитие водоснабжения населения в ст-це Тамань</t>
  </si>
  <si>
    <t>отремонтировано 0,946 км.сетей</t>
  </si>
  <si>
    <t>7.6.</t>
  </si>
  <si>
    <t>Развитие водоснабжения населения в Фонталовском с\п</t>
  </si>
  <si>
    <t>отремонтировано 1,6 км.сетей</t>
  </si>
  <si>
    <t>7.7.</t>
  </si>
  <si>
    <t>Развитие водоснабжения в ст-це Вышестеблиевской</t>
  </si>
  <si>
    <t>отремонтировано 0,9 км.сетей</t>
  </si>
  <si>
    <t>7.8.</t>
  </si>
  <si>
    <t>Развитие водоснабжения населения в ст-це Новотаманской</t>
  </si>
  <si>
    <t>7.9.</t>
  </si>
  <si>
    <t>Развитие водоснабжения населения в ст-це Запорожской</t>
  </si>
  <si>
    <t>7.10.</t>
  </si>
  <si>
    <t>Развитие водоснабжения населения в Темрюкском городском поселении</t>
  </si>
  <si>
    <t>отремонтировано 0,72 км.сетей</t>
  </si>
  <si>
    <t>7.11.</t>
  </si>
  <si>
    <t>Развитие водоснабжения населения в ст-це Голубицкой</t>
  </si>
  <si>
    <t>отремонтировано 1,5 км.сетей</t>
  </si>
  <si>
    <t>7.12.</t>
  </si>
  <si>
    <t>Развитие водоснабжения населения в ст-це Краснострельской</t>
  </si>
  <si>
    <t>7.13.</t>
  </si>
  <si>
    <t>Развитие водоснабжения в ст-це Курчанской</t>
  </si>
  <si>
    <t>отремонтировано 1,6 км. етей</t>
  </si>
  <si>
    <t>7.14.</t>
  </si>
  <si>
    <t>Развитие водоснабжения населения в ст-це Старотитаровской</t>
  </si>
  <si>
    <t>7.15.</t>
  </si>
  <si>
    <t>Разработка ПСД на проектирование электроснабжения участка новой жилой застройки на 248 участков х.Белый</t>
  </si>
  <si>
    <t>7.16.</t>
  </si>
  <si>
    <t>Разработка ПСД по обеспечению земельного участка, выделенного для многодетных семей инженерной инфраструктурой в целях жилищного строительсва</t>
  </si>
  <si>
    <t>частичное финансирование ПСД</t>
  </si>
  <si>
    <t>7.17.</t>
  </si>
  <si>
    <t>финансирование ПСД</t>
  </si>
  <si>
    <t>7.18.</t>
  </si>
  <si>
    <t>7.19.</t>
  </si>
  <si>
    <t>7.20.</t>
  </si>
  <si>
    <t>7.21.</t>
  </si>
  <si>
    <t>Теплоснабжение Дома культуры в х.Белом</t>
  </si>
  <si>
    <t>подготовлена ПСД</t>
  </si>
  <si>
    <t>7.22.</t>
  </si>
  <si>
    <t>Развитие водоснабжения населения в Темрюкском районе (межпоселенческие водоводы краевой собственности</t>
  </si>
  <si>
    <t>муниципальное образование Темрюкский район</t>
  </si>
  <si>
    <t>реконструкция группового водопровода 8,9 км</t>
  </si>
  <si>
    <t>реконструкция и строительство объектов водоотведения</t>
  </si>
  <si>
    <t>7.23.</t>
  </si>
  <si>
    <t>Развитие коммунальной канализации вст-це Голубицкой, Темрюкский район</t>
  </si>
  <si>
    <t>7.24.</t>
  </si>
  <si>
    <t>Развитие коммунальной канализации в пос.Веселовка, Темрюкский район</t>
  </si>
  <si>
    <t>реконструкция и строительство объектов теплоснабжения</t>
  </si>
  <si>
    <t>7.25.</t>
  </si>
  <si>
    <t>техническое перевооружение котельной №2, г.Темрюк, Темрюкский район. Установка блочно-модульной котельной в непосредственной близости от объектов теплоснабжения (МКД)</t>
  </si>
  <si>
    <t>7.26.</t>
  </si>
  <si>
    <t>Вывод из эксплуатации котельной №12 г.Темрюк, Темрюкский район. Установка блочно-модульной котельной в непосредственной близости от объектов теплоснабжения</t>
  </si>
  <si>
    <t>7.27.</t>
  </si>
  <si>
    <t>Вывод из эксплуатации котельной №50 п.Стрелка, Темрюкский район. Установка блочно-модульной котельной в непосредственной близости от объектов теплоснабжения</t>
  </si>
  <si>
    <t>7.28.</t>
  </si>
  <si>
    <t>Перевод на автономное теплоснабжение МБОУ СОШ №12 в пос.Виноградном</t>
  </si>
  <si>
    <t>7.29.</t>
  </si>
  <si>
    <t>Ликвидация жидкотопливной котельной №54 в п.Юбилейный Темрюкского района с установкой блочно-модульной котельной в непосредственной близости от объектов теплоснабжения</t>
  </si>
  <si>
    <t>Обеспечение земельных участков инженерной инфраструктурой</t>
  </si>
  <si>
    <t>7.30.</t>
  </si>
  <si>
    <t>Проектирование и строительство наружных сетей водоснабжения по ул.Анджиевского в .Темрюке</t>
  </si>
  <si>
    <t>7.31.</t>
  </si>
  <si>
    <t>Проектирование и строительство водопроводной сети в ст-це Тамань, Темрюкский район</t>
  </si>
  <si>
    <t>7.32.</t>
  </si>
  <si>
    <t>Проектирование и строительство канализационной сети в ст-це Тамань, Темрюкский район</t>
  </si>
  <si>
    <t>7.33.</t>
  </si>
  <si>
    <t>Проектирование и строительство распределительного газопровода в ст-це Тамань, Темрюкский район</t>
  </si>
  <si>
    <t>7.34.</t>
  </si>
  <si>
    <t>Обеспечение земельного участка инженерной инфраструктурой в целях жилищного строительсва</t>
  </si>
  <si>
    <t>обнспечение участков электросетями и водой</t>
  </si>
  <si>
    <t>развитие систем ливневой канализации</t>
  </si>
  <si>
    <t>7.35.</t>
  </si>
  <si>
    <t>Развитие систем ливневой канализации в ст-це Тамань, Темрюкский район</t>
  </si>
  <si>
    <t>7.36.</t>
  </si>
  <si>
    <t>Развитие систем ливневой канализации в Темрюкском городском поселении</t>
  </si>
  <si>
    <t>Развитие коммунальной канализации в пос.Кучугуры, Темрюкский район</t>
  </si>
  <si>
    <t>Развитие коммунальной канализации в пос.Юбилейный, Темрюкский район</t>
  </si>
  <si>
    <t>Развитие коммунальной канализации в пос.Стрелка, Темрюкский район</t>
  </si>
  <si>
    <t>8. Благоустройство</t>
  </si>
  <si>
    <t>8.1.</t>
  </si>
  <si>
    <t>Развитие систем наружного освещения в Запорожском с\п</t>
  </si>
  <si>
    <t>отремонтировано 1,715км,  замена 25 светильников</t>
  </si>
  <si>
    <t>8.2.</t>
  </si>
  <si>
    <t>Развитие систем наружного освещения в Краснострельском с\п</t>
  </si>
  <si>
    <t>отремонтировано 0,2км,  замена 120 светильников</t>
  </si>
  <si>
    <t>8.3.</t>
  </si>
  <si>
    <t>отремонтировано 1,63км,  замена 25 светильников, 4 опоры</t>
  </si>
  <si>
    <t>8.4.</t>
  </si>
  <si>
    <t>Развитие систем наружного освещения в Ахтанизовском с\п</t>
  </si>
  <si>
    <t>отремонтировано 3,6км,  замена 57 светильников</t>
  </si>
  <si>
    <t>8.5.</t>
  </si>
  <si>
    <t>Развитие систем наружного освещения в Вышестеблиевском с\п</t>
  </si>
  <si>
    <t>отремонтировано 3,11км,  замена 42 светильников</t>
  </si>
  <si>
    <t>8.6.</t>
  </si>
  <si>
    <t>Развитие систем наружного освещения в Голубицком с\п</t>
  </si>
  <si>
    <t>отремонтировано 0,05км,  замена 16 светильников, 17 опор</t>
  </si>
  <si>
    <t>8.7.</t>
  </si>
  <si>
    <t>Развитие систем наружного освещения в Курчаснком с\п</t>
  </si>
  <si>
    <t>отремонтировано 3,6км,  замена 84 светильников</t>
  </si>
  <si>
    <t xml:space="preserve"> 8.8.</t>
  </si>
  <si>
    <t>Развитие систем наружного освещения в Новотаманском с\п</t>
  </si>
  <si>
    <t>отремонтировано 0,7км,  замена 40 светильников, 1 опора</t>
  </si>
  <si>
    <t>8.9.</t>
  </si>
  <si>
    <t>Развитие систем наружного освещения в Сенном с\п</t>
  </si>
  <si>
    <t>отремонтировано1,4км,  замена 48 светильников, 6 опор</t>
  </si>
  <si>
    <t>8.10.</t>
  </si>
  <si>
    <t>Развитие систем наружного освещения в Старотитаровском с\п</t>
  </si>
  <si>
    <t>отремонтировано1,9км,  замена 51 светильников, 90 опор</t>
  </si>
  <si>
    <t>8.11.</t>
  </si>
  <si>
    <t>Развитие систем наружного освещения в Таманском с\п</t>
  </si>
  <si>
    <t>отремонтировано1,09км,  замена 40 светильников</t>
  </si>
  <si>
    <t>Развитие систем наружного освещения в Темрюкском районе</t>
  </si>
  <si>
    <t>8.12.</t>
  </si>
  <si>
    <t>Развитие систем наружного освещения в Фрнталовском с\п</t>
  </si>
  <si>
    <t>отремонтировано 0,7км,  замена 19светильников, 11 опор</t>
  </si>
  <si>
    <t>9. Развитие агропромышленного комплекса</t>
  </si>
  <si>
    <t>9.1.</t>
  </si>
  <si>
    <t>Выплата субсидий на перепрофилирование производства животноводческих хозяйств, с целью предотвращения и ликвидации очагов африканской чумы свиней</t>
  </si>
  <si>
    <t>приобретение баков для отходов, автомобиля</t>
  </si>
  <si>
    <t>9.2.</t>
  </si>
  <si>
    <t>Развитие растениеводства и почвенного плодородия (выплата субсидий малым и крупным формам хозяйствования, на  возмещение части затрат на приобретение элитных семян</t>
  </si>
  <si>
    <t>частичное финансирование на выплаты и закладку виноградников</t>
  </si>
  <si>
    <t>9.3.</t>
  </si>
  <si>
    <t>Развитие виноделия и коньячного производства (предоставление субсидий субъектам агропромышленного комплекса, на частичное возмещение процентов по кредитам)</t>
  </si>
  <si>
    <t>частичное финансирование производства переработки</t>
  </si>
  <si>
    <t>9.4.</t>
  </si>
  <si>
    <t>Развитие животноводства (предоставление субсидий малым и крупным формам хозяйствования, на возмещение части затрат по животноводству)</t>
  </si>
  <si>
    <t>частичное финансирование на реализацию молока и мяса</t>
  </si>
  <si>
    <t>9.5.</t>
  </si>
  <si>
    <t>Осуществление отдельных государственных полномочий на поддержку сельскохозяйственного производства в муниципальном образовании Темрюкский район в части предоставления субсидий</t>
  </si>
  <si>
    <t>выплаты на поддержку сельхозтоваропроизводителей</t>
  </si>
  <si>
    <t>9.6.</t>
  </si>
  <si>
    <t>Развитие личных подсобных хозяйств (выплата субсидий малым и средним формам хозяйствования, на погашение части затрат процентов по кредитам)</t>
  </si>
  <si>
    <t>9.10.</t>
  </si>
  <si>
    <t>Развитие овощеводства (предоставление субсидий малым и крупным формам хозяйствования на возмещение части затрат по животноводству)</t>
  </si>
  <si>
    <t>муниципальное образование Темрюкский райрн</t>
  </si>
  <si>
    <t>частичные выплаты</t>
  </si>
  <si>
    <t>9.11.</t>
  </si>
  <si>
    <t>Развитие личных подсобных хозяйств ( выдача субсидий малым и средним формам хозяйствования  на возмещение части затрат процентов по кредитам)</t>
  </si>
  <si>
    <t>выплаты ЛПХ</t>
  </si>
  <si>
    <t>9.12.</t>
  </si>
  <si>
    <t>Осуществление отдельных государственных полномочий на поддержку сельскохозяйственного производства в муниципальном образовании Темрюкский район в части возмещения процентной ставки по долгосрочным, среднесрочным и краткосрочным кредитам, взятыми малыми формами хозяйственное</t>
  </si>
  <si>
    <t>10. Дорожное хозяйство</t>
  </si>
  <si>
    <t xml:space="preserve"> 10.1.</t>
  </si>
  <si>
    <t>Капитальный ремонт и ремонт автомобильных дорог общего пользования местного значения в Вышестеблиевском сельском поселении</t>
  </si>
  <si>
    <t>отремонтировано дорог 2,097 км</t>
  </si>
  <si>
    <t>отремонтировано 0,3 км. дорог</t>
  </si>
  <si>
    <t>10.2.</t>
  </si>
  <si>
    <t>Капитальный ремонт и ремонт автомобильных дорог общего пользования местного значения в Голубицком сельском поселении</t>
  </si>
  <si>
    <t>отремонтировано дорог 0,945 км</t>
  </si>
  <si>
    <t>отремонтировано дорог 3,4 км.</t>
  </si>
  <si>
    <t>10.3.</t>
  </si>
  <si>
    <t>Капитальный ремонт и ремонт автомобильных дорог общего пользования местного значения в Запорожском сельском поселении</t>
  </si>
  <si>
    <t>отремонтировано дорог 1,119 км</t>
  </si>
  <si>
    <t>отремонтировано дорог 0,5 км.</t>
  </si>
  <si>
    <t>10.4.</t>
  </si>
  <si>
    <t>Капитальный ремонт и ремонт автомобильных дорог общего пользования местного значения в Краснострельском сельском поселении</t>
  </si>
  <si>
    <t>отремонтировано дорог 1,256 км</t>
  </si>
  <si>
    <t>отремонтировано дорог 1,9 км.</t>
  </si>
  <si>
    <t>10.5.</t>
  </si>
  <si>
    <t>Капитальный ремонт и ремонт автомобильных дорог общего пользования местного значения в Курчанском сельском поселении</t>
  </si>
  <si>
    <t>отремонтировано дорог 4,063 км</t>
  </si>
  <si>
    <t>отремонтировано дорог 3,1 км</t>
  </si>
  <si>
    <t>10.6.</t>
  </si>
  <si>
    <t>Капитальный ремонт и ремонт автомобильных дорог общего пользования местного значения в Новотаманском сельском поселении</t>
  </si>
  <si>
    <t>отремонтировано дорог 1,362 км</t>
  </si>
  <si>
    <t>отремонтировано дорог 3,6 км.</t>
  </si>
  <si>
    <t>10.7.</t>
  </si>
  <si>
    <t>Капитальный ремонт и ремонт автомобильных дорог общего пользования местного значения в Сенном сельском поселении</t>
  </si>
  <si>
    <t>отремонтировано дорог 0,932 км</t>
  </si>
  <si>
    <t>отремонтировано дорог 0,6 км.</t>
  </si>
  <si>
    <t>10.8.</t>
  </si>
  <si>
    <t>Капитальный ремонт и ремонт автомобильных дорог общего пользования местного значения в Старотитаровском сельском поселении</t>
  </si>
  <si>
    <t>отремонтировано дорог 1,632 км</t>
  </si>
  <si>
    <t>отремонтировано дорог 3,2 км.</t>
  </si>
  <si>
    <t>10.9.</t>
  </si>
  <si>
    <t>Капитальный ремонт и ремонт автомобильных дорог общего пользования местного значения в Таманском сельском поселении</t>
  </si>
  <si>
    <t>отремонтировано 4,540 км</t>
  </si>
  <si>
    <t>отремотировано дорог 3,9 км.</t>
  </si>
  <si>
    <t>10.10.</t>
  </si>
  <si>
    <t>Капитальный ремонт и ремонт автомобильных дорог общего пользования местного значения в Фонталовском сельском поселении</t>
  </si>
  <si>
    <t>отремонтировано дорог 2,070 км</t>
  </si>
  <si>
    <t>отремонтировано дорог 5,5 км.</t>
  </si>
  <si>
    <t>10.11.</t>
  </si>
  <si>
    <t>Капитальный ремонт и ремонт автомобильных дорог общего пользования местного значения в Ахтанизовском сельском поселении</t>
  </si>
  <si>
    <t>отремонтировано 0,616 км.дорог</t>
  </si>
  <si>
    <t>отремонтировано дорог 1,3 км.</t>
  </si>
  <si>
    <t>10.12.</t>
  </si>
  <si>
    <t>Капитальный ремонт и ремонт автомобильных дорог общего пользования местного значения в Темрюкском городском поселении</t>
  </si>
  <si>
    <t>отремонтировано дорог 2,020 км</t>
  </si>
  <si>
    <t>отремонтировано дорог 1,7 км</t>
  </si>
  <si>
    <t xml:space="preserve"> 10.13</t>
  </si>
  <si>
    <t>Капитальный ремонт и ремонт автомобильных дорог общего пользования местного значения в Темрюкском районе</t>
  </si>
  <si>
    <t>отремонтировано дорог 22,4 км.</t>
  </si>
  <si>
    <t>11. Развитие экономики</t>
  </si>
  <si>
    <t>11.1.</t>
  </si>
  <si>
    <t>Развитие малого и среднего предприримательства</t>
  </si>
  <si>
    <t>участие в краевых конкурсах</t>
  </si>
  <si>
    <t xml:space="preserve"> 11.2</t>
  </si>
  <si>
    <t xml:space="preserve"> 12.1</t>
  </si>
  <si>
    <t>Предоставление социальных выплат молодым семьям на приобретение (строительство) жилья в Темрюкском городском поселении</t>
  </si>
  <si>
    <t>4 семьи получили выплаты</t>
  </si>
  <si>
    <t xml:space="preserve"> 12.2</t>
  </si>
  <si>
    <t>Предоставление социальных выплат молодым семьям на приобретение (строительство) жилья в Курчанском сельском поселении</t>
  </si>
  <si>
    <t xml:space="preserve"> 12.3</t>
  </si>
  <si>
    <t>Предоставление социальных выплат молодым семьям на приобретение (строительство) жилья в Таманском сельском поселении</t>
  </si>
  <si>
    <t>13. Архитектура и градостроительство</t>
  </si>
  <si>
    <t xml:space="preserve"> 13.1</t>
  </si>
  <si>
    <t>Разработка правил землепользования и застройки в Фонталовском с\п</t>
  </si>
  <si>
    <t>план землепользования и застройки</t>
  </si>
  <si>
    <t xml:space="preserve"> 13.2</t>
  </si>
  <si>
    <t>Разработка правил землепользования и застройки вНовотаманском с\п</t>
  </si>
  <si>
    <t xml:space="preserve"> 13.3</t>
  </si>
  <si>
    <t>Разработка правил землепользования и застройки в Ахтанизовском с\п</t>
  </si>
  <si>
    <t xml:space="preserve"> 13.4</t>
  </si>
  <si>
    <t>Комплексное развитие систем коммунальной инфраструктуры Ахтанизовского с\п</t>
  </si>
  <si>
    <t xml:space="preserve"> 13.5</t>
  </si>
  <si>
    <t>Комплексное развитие систем коммунальной инфраструктуры Голубицкого с\п</t>
  </si>
  <si>
    <t xml:space="preserve"> 13.6</t>
  </si>
  <si>
    <t>Комплексное развитие систем коммунальной инфраструктуры Запорожского с\п</t>
  </si>
  <si>
    <t xml:space="preserve"> 13.7</t>
  </si>
  <si>
    <t>Комплексное развитие систем коммунальной инфраструктуры Таманского с\п</t>
  </si>
  <si>
    <t xml:space="preserve"> 13.8</t>
  </si>
  <si>
    <t>Комплексное развитие систем коммунальной инфраструктуры Фонталовского с\п</t>
  </si>
  <si>
    <t xml:space="preserve"> 13.9</t>
  </si>
  <si>
    <t>Комплексное развитие систем коммунальной инфраструктуры Новотаманского с\п</t>
  </si>
  <si>
    <t xml:space="preserve"> 13.10</t>
  </si>
  <si>
    <t>Комплексное развитие систем коммунальной инфраструктуры Темрюкского городского поселения</t>
  </si>
  <si>
    <t>14. Национальная оборона</t>
  </si>
  <si>
    <t xml:space="preserve"> 14.1</t>
  </si>
  <si>
    <t>Изготовление памятных подарков лицам, призваным в ряды Вооруженных сил РФ, на территории муниципального образования ТР</t>
  </si>
  <si>
    <t xml:space="preserve"> 14.2</t>
  </si>
  <si>
    <t>Участие в ежегодном конкурсе на лучшую подготовку граждан к военной службе</t>
  </si>
  <si>
    <t xml:space="preserve"> 14.3</t>
  </si>
  <si>
    <t>Участие в краевом ежегодном конкурсе по военно-патриотическому воспитанию граждан, проживающих на территории Краснодарского края</t>
  </si>
  <si>
    <t>Производство пищевых продуктов, включая напитки, переработка винограда</t>
  </si>
  <si>
    <t>Строительство учебно-методического виноградно-винодельческого комплекса с музеем вина и дегустационным залом (ООО Надлиманное)</t>
  </si>
  <si>
    <t>Темрюкский район ст-ца Голубицкая, ул.Красная 299</t>
  </si>
  <si>
    <t>в соответствии с установленными сроками</t>
  </si>
  <si>
    <t>Сельское хозяйство (подработка и хранение зерна)</t>
  </si>
  <si>
    <t>Строительство элеваторного комплекса (ООО "Элеваторный комплекс Сенной")</t>
  </si>
  <si>
    <t>Темрюкский район, пос. Сенной, Мира, 49</t>
  </si>
  <si>
    <t>1/140</t>
  </si>
  <si>
    <t>1/280</t>
  </si>
  <si>
    <t>окончание строительства июль 2016 г.</t>
  </si>
  <si>
    <t>Выполнен ремонт кровли</t>
  </si>
  <si>
    <t>?</t>
  </si>
  <si>
    <t>Выполнен ремонт внутренних туалетов</t>
  </si>
  <si>
    <t>Выполнено в МБОУ СОШ №17, 26</t>
  </si>
  <si>
    <t>Выполнено в ДОУ №38, 39, 44, 45, 47, 48, 49, 50, 51, 52</t>
  </si>
  <si>
    <t>Выполнен расчет пожарного риска</t>
  </si>
  <si>
    <t>Выполнено МБОУ СОШ №1, 2, 3, 6, 8, 10, 13, 15, 20, 21, 9. ДОУ №4</t>
  </si>
  <si>
    <t>Фенансирование не выделялось, мероприятия не выполнены</t>
  </si>
  <si>
    <t>Ремонт выполнен</t>
  </si>
  <si>
    <t>Выполнен ремонт внутренних туалетов и кровли</t>
  </si>
  <si>
    <t>Выполнен ремонт  кровли</t>
  </si>
  <si>
    <t>Выполнен ремонт кровли пищеблока</t>
  </si>
  <si>
    <t>ремонт крыши и зрительного зала. Финансирование из краевого бюджета не осуществлялось</t>
  </si>
  <si>
    <t>Финансирование из краевого бюджета не осуществлялось</t>
  </si>
  <si>
    <t>Фининсирование не осуществлялось</t>
  </si>
  <si>
    <t>финансирование не осуществлялось, мероприятия не выполнены</t>
  </si>
  <si>
    <t>В связи с отсутствием финансирования из краевого бюджета строительство газопровода не начато</t>
  </si>
  <si>
    <t>В 2015 году строительство газопровода не осуществлялось</t>
  </si>
  <si>
    <t>В 2015 году строительство газопровода не осуществлялось, в настоящее время ведется разработка проекта</t>
  </si>
  <si>
    <t>проект не включен в ФЦП "УРСТ", в 2015 году финансирование из краевого бюджета не осуществлялось, строительство не начато</t>
  </si>
  <si>
    <t>6/2832</t>
  </si>
  <si>
    <t>Субвенции не выделены</t>
  </si>
  <si>
    <t>финансирование не осуществлялось, строительство не начато</t>
  </si>
  <si>
    <t>6.12.</t>
  </si>
  <si>
    <t>3/95</t>
  </si>
  <si>
    <t>1/60</t>
  </si>
  <si>
    <t>0</t>
  </si>
  <si>
    <t>11/3906</t>
  </si>
  <si>
    <t>100</t>
  </si>
  <si>
    <t>Реализация мероприятия перенесена на 2016 год</t>
  </si>
  <si>
    <t>Принято решение об отказе от реализации пректа</t>
  </si>
  <si>
    <t>отремонтировано 0,419 км. дорог</t>
  </si>
  <si>
    <t>отремонтировано дорог 0,335 км.</t>
  </si>
  <si>
    <t>отремонтировано дорог 0,584 км.</t>
  </si>
  <si>
    <t>отремонтировано дорог 0,427 км.</t>
  </si>
  <si>
    <t>отремонтировано дорог 0,874 км</t>
  </si>
  <si>
    <t>отремонтировано дорог 0,611 км.</t>
  </si>
  <si>
    <t>отремонтировано дорог 0,390 км.</t>
  </si>
  <si>
    <t>отремотировано дорог 0,323 км.</t>
  </si>
  <si>
    <t>отремонтировано дорог 0,825 км.</t>
  </si>
  <si>
    <t>отремонтировано дорог 1,050 км.</t>
  </si>
  <si>
    <t>отремонтировано дорог 5,136 км</t>
  </si>
  <si>
    <t>отремонтировано дорог 0,345 км.</t>
  </si>
  <si>
    <t xml:space="preserve"> Ранее было 2 мероприятия "Строительство многофункциональной площадки" в х. Беломо и в ст-це Стрелка. В 2015 году отделом по физической культуре и спорту подавалась заявка на исключение строительства площадки в х. Белом </t>
  </si>
  <si>
    <t>12. Обеспечение доступности жилья</t>
  </si>
  <si>
    <t>финансирование не выделялось, мероприятия не выполнялись, реализация проекта перенесена на 2016 год</t>
  </si>
  <si>
    <t>финансирование не выделялось, мероприятия не выполнялись, реализация проекта перенесена на 2017 год</t>
  </si>
  <si>
    <t>мероприятие не выполнено, средства направлены на еалезацию другого проекта</t>
  </si>
  <si>
    <t>финансирование не осуществлялось мероприятия не выполнены</t>
  </si>
  <si>
    <t>1/120</t>
  </si>
  <si>
    <t>2 семьи получили выплаты</t>
  </si>
  <si>
    <t>финансирование не выделялось, мероприятия не выполнялись, заложены средства на 2016 год</t>
  </si>
  <si>
    <t>проведены мероприятия по повышению квалификации работников</t>
  </si>
  <si>
    <t xml:space="preserve">Построен учебно-методический виноградно-винодельческий комплекс с музеем вина и дегустационным залом </t>
  </si>
  <si>
    <t>Транспорт (63.11.2)</t>
  </si>
  <si>
    <t>Строительство комплекса по перевалке сжиженных углеводородных газов в порту Темрюк Темрюкского района (ООО "Мактерн Нафта"</t>
  </si>
  <si>
    <t>порт Темрюк</t>
  </si>
  <si>
    <t>2010-2014</t>
  </si>
  <si>
    <t>Проект реализован</t>
  </si>
  <si>
    <t>Прочая деятельность в области культуры 92.3</t>
  </si>
  <si>
    <t>Строительство дельфинария, океанариума и общекурортного сквера с объектами коммерческого назнаячения (ООО "Чудное море")</t>
  </si>
  <si>
    <t>Темрюкский район, ст-ца Голубицкая</t>
  </si>
  <si>
    <t>2014-2015</t>
  </si>
  <si>
    <t>Построен пункт отргузки зерновых на морской транспорт. Начато строительство основной площадки.Приостановлен</t>
  </si>
  <si>
    <t>нарушены сроки реализации в связи с приостановкой проекта</t>
  </si>
  <si>
    <t>Строительство Таманского завода растительных масел (1 очередь) ООО "Таманский завод переработки маслосемян"</t>
  </si>
  <si>
    <t>Темрюкский район, ст-ца Тамань</t>
  </si>
  <si>
    <t xml:space="preserve"> Проект реализован.</t>
  </si>
  <si>
    <t>Масложировое производство (15.4.)</t>
  </si>
  <si>
    <t>Расширение масложирового производственно-перевалочного комплекса ООО "Пищевые ингредиенты"</t>
  </si>
  <si>
    <t>порт Тамань</t>
  </si>
  <si>
    <t>Рыбохозяйственный комплекс</t>
  </si>
  <si>
    <t>Экологическое оздоровление Азовского моря.Организация компенсационных мероприятий в сфере рыбохозяйственной деятеьности, ООО НК "Приазовнефть"</t>
  </si>
  <si>
    <t>Темрюкский район</t>
  </si>
  <si>
    <t>2014-2016</t>
  </si>
  <si>
    <t>Строительство производственного комплекса полного цикла выращивания и переработки клариевого сома (ЗАО "Балтийский берег")</t>
  </si>
  <si>
    <t>Темрюкский район, хутор Белый</t>
  </si>
  <si>
    <t>2014-2017</t>
  </si>
  <si>
    <t>Рассматривается вопрос получения заемных средств.</t>
  </si>
  <si>
    <t>нарушаются установленные сроки в связи со сложной ситуацией на финансовом рынке РФ, характеризующейся волатильностью банковских ставок и курсов валют</t>
  </si>
  <si>
    <t>Санаторно-курортный и туристический комплекс</t>
  </si>
  <si>
    <t>Строительство спортивного оздоровительно-восстановительного центра ООО "НПО "ЮгПроектСтрой"</t>
  </si>
  <si>
    <t>2014-2018</t>
  </si>
  <si>
    <t>Внесены изменения в генеральный план, ПЗЗ Голубицкого сельского поселения Темрюкского района., проводятся торги(февраль 2016)</t>
  </si>
  <si>
    <t>Комплексная застройка территории (ООО "Кастом Кэпитал Групп)</t>
  </si>
  <si>
    <t>Темрюкский район, пос.Веселовка</t>
  </si>
  <si>
    <t>2008-2029</t>
  </si>
  <si>
    <t>Получение технических условий, ведутся работы по археологической разведке, доработка проекта межевания</t>
  </si>
  <si>
    <t>Строительство сонаторно-оздоровительного комплекса "Дельфин" (1-ая очередь строительства) (ООО "Энергетик")</t>
  </si>
  <si>
    <t>2015-2017</t>
  </si>
  <si>
    <t>Вносятся изменеия в генеральный план Новотаманскогосельского поселения Темрюкского района.</t>
  </si>
  <si>
    <t>Строительство</t>
  </si>
  <si>
    <t>Строительство малоэтажного жилого комплекса "Три моря" (ООО "Тринфико Девелопмент")</t>
  </si>
  <si>
    <t>Темрюкский район, пос. Ильич</t>
  </si>
  <si>
    <t>2014-2019</t>
  </si>
  <si>
    <t>Решается вопрос о финансировании.</t>
  </si>
  <si>
    <t>Транспорт</t>
  </si>
  <si>
    <t>Строительство автомобильного терминала (ООО "Рольф Лоджистик", ООО "Темрюкский автомобильный терминал")</t>
  </si>
  <si>
    <t>Темрюкский район, порт Темрюк</t>
  </si>
  <si>
    <t>2014-2020</t>
  </si>
  <si>
    <t>Судебные разбирательства</t>
  </si>
  <si>
    <t>нарушены в связи с судебными разбирательствами</t>
  </si>
  <si>
    <t>Сельское хозяйство (растениеводство защищенного грунта)</t>
  </si>
  <si>
    <t>Строительство тепличного комплекса в пос.Виноградный ООО "Грин Хаус Юг"</t>
  </si>
  <si>
    <t>Темрюкский район, пос. Виноградный</t>
  </si>
  <si>
    <t>2013-2015</t>
  </si>
  <si>
    <t>Найден соинвестор. Заключительная стадия переговоров по вопросу предоставления заемных средств Чешским банком</t>
  </si>
  <si>
    <t>Сельское хозяйство</t>
  </si>
  <si>
    <t>Реконструкция винзавода и закладка виноградников на 315 га (ООО Агрофирма "Юбилейная")</t>
  </si>
  <si>
    <t>Темрюкский район, пос. Красноармейский</t>
  </si>
  <si>
    <t>2014-2023</t>
  </si>
  <si>
    <t>Осуществляется закладка многолетних насаждений виноградгиков на площади 66,27 га. Начат ремонт основных средств зданий ОАО Запорожское, отремонтирован и запущен цех по первичной переработки винограда. Ведутся работы по ремонту зданий и сооружений..</t>
  </si>
  <si>
    <t>Строительство перегрузочного комплекса генеральных грузов открытого и крытого хранения в порту Кавказ ЗАО "Лада Гереджик Транс"</t>
  </si>
  <si>
    <t>Темрюкский район, порт Кавказ</t>
  </si>
  <si>
    <t>2006-2020</t>
  </si>
  <si>
    <t>Ведется стоительство маслобакового хозяйства (вторая очередь)</t>
  </si>
  <si>
    <t>Строительство сухогрузного порта в ст. Тамань</t>
  </si>
  <si>
    <t>Получено положительное заключение главгосэкспертизы.</t>
  </si>
  <si>
    <t>Транспорт ( 45)</t>
  </si>
  <si>
    <t>Строительство транспортного перехода через Керченский пролив (ФКУ "Управление федеральных дорог "Тамань"</t>
  </si>
  <si>
    <t>2015-2020</t>
  </si>
  <si>
    <t>Ведется стоительство мостового перехода.</t>
  </si>
  <si>
    <t>Сельское хозяйство (первалка и хренение) 63.12.3</t>
  </si>
  <si>
    <t>Строительство зернового терминального комплекса в порту Тамань (ООО "Зерновой терминальный комплекс "Тамань"</t>
  </si>
  <si>
    <t>Темрюкский район, порт Тамань</t>
  </si>
  <si>
    <t>Строительство второй очереди завершено 31.07.2015. Ведутся подготовительные работы 3-ей очереди (стоительство железнодорожных путей)</t>
  </si>
  <si>
    <t>Транспортная обработка грузов 63.11</t>
  </si>
  <si>
    <t>Строительство МПК ООО "КГС-МОЛ" в порту Темрюк, ЗАО "Кубаньгрузсервис"</t>
  </si>
  <si>
    <t>2011-2016</t>
  </si>
  <si>
    <t>Причал № 9 введен в эксплуатацию (1 очередь строительства).Строительство второй очереди проекта в частности причала 8 (отсупка причалов, стабилизация грунтов, основания, изготовление, установка свай и т.д.</t>
  </si>
  <si>
    <t>Сельское хозяйство (обработка и хренение зерна) 63.12.3</t>
  </si>
  <si>
    <t>Строительство Таманского терминала навалочных грузов (ООО "ОТЭКО Портсервис")</t>
  </si>
  <si>
    <t>2008-2017</t>
  </si>
  <si>
    <t>разработка проектно-сметной документации, земельные работы, закупка оборудования, подготовительные работы для строительства гидротехнических сооружений</t>
  </si>
  <si>
    <t>Строительство (45)</t>
  </si>
  <si>
    <t>Строительство жилого комплекса   ( ООО "Партнер-Строй")</t>
  </si>
  <si>
    <t>Темрюкский район, г.Темрюк, ул.Анджиевского</t>
  </si>
  <si>
    <t>2013-2016</t>
  </si>
  <si>
    <t>Веведена в эксплуатацию 1 очередь строительства (два 50-ти этажных жилых дома).</t>
  </si>
  <si>
    <t>Транспорт (63.11)</t>
  </si>
  <si>
    <t>Строительство Таманского зеркнового терминала в пос.Волна (ООО "Агрохолдинг Тамань"</t>
  </si>
  <si>
    <t>Темрюкский район, пос. Волна</t>
  </si>
  <si>
    <t>2012-2019</t>
  </si>
  <si>
    <t>Ведутся проектные работы</t>
  </si>
  <si>
    <t>Транспорт (70.12)</t>
  </si>
  <si>
    <t>Строительство перегрузочного комплекса в порту Темрюк (ООО "Росмортранс Темрюк")</t>
  </si>
  <si>
    <t>2013-2020</t>
  </si>
  <si>
    <t>Построена железнодорожная дороза, ведутся проектные работы</t>
  </si>
  <si>
    <t>Санаторно-курортный и туристический комплекс (85.11.2</t>
  </si>
  <si>
    <t>Строительство молодежного рекреационного центра PortOle! ООО "Реал Ком Портал"</t>
  </si>
  <si>
    <t>Темрюкский район, пос.Кучугуры</t>
  </si>
  <si>
    <t>2013-2021</t>
  </si>
  <si>
    <t>Выполнена проектная докусентация. Ведется поиск соинвестора</t>
  </si>
  <si>
    <t>Строительство дорожного сервиса, ИП Иорданян С.М.</t>
  </si>
  <si>
    <t>2016-2020</t>
  </si>
  <si>
    <t>Проводится изменение месторасположения земельного участка</t>
  </si>
  <si>
    <t>Санаторно-куротный и туристический комплекс (85.11.2)</t>
  </si>
  <si>
    <t>Строительство туристического экспозиционного центра (ИП Иорданян Т.М.)</t>
  </si>
  <si>
    <t>Построен туриско-экспозицонный центр, ведется строительство  объектов</t>
  </si>
  <si>
    <t>Строительство жилого комплекса из 8 ми и 5-ти этажных домов "Магнит"(ООО "ГринХаус Юг")</t>
  </si>
  <si>
    <t>2015-2016</t>
  </si>
  <si>
    <t>Выполнена проектная докусентация. Проводится экспертиза проекта</t>
  </si>
  <si>
    <t>Санаторно-курортный и туристический комплекс (85.11.2)</t>
  </si>
  <si>
    <t>Строительство объектов придорожного сервиса, в том числе кафе (Емельянович Виктория Ивановна)</t>
  </si>
  <si>
    <t>Темрюкский район, ст-ца Старотитаровская</t>
  </si>
  <si>
    <t>2015-2018</t>
  </si>
  <si>
    <t>Проводятся подготовительные работы для начала строительства.</t>
  </si>
  <si>
    <t>Строительство малоэтажных коттеджей, гостиничных домов, бунгала с элементами курортной инфраструктуры в пос.Гаркуша (Климов Константин Игоревич)</t>
  </si>
  <si>
    <t>Темрюкский район, пос.Гаркуши</t>
  </si>
  <si>
    <t>2016-2018</t>
  </si>
  <si>
    <t>Утвердден генеральный план, ПЗЗ</t>
  </si>
  <si>
    <t>Строительство многофункционального геронтологического комплекса в пос.Гаркуша, ЗАО "Промстройсервис"</t>
  </si>
  <si>
    <t>2016-2021</t>
  </si>
  <si>
    <t>Строительство жилого микрорайона в ст-це Тамань, ЗАО "Таманьнефтегаз"</t>
  </si>
  <si>
    <t>Темрюкский район, порт  Тамань</t>
  </si>
  <si>
    <t>Решается вопрос по земельному участку в департаменте имущественных отношений, в связи с размещением археологии</t>
  </si>
  <si>
    <t>нарушаются установленные сроки в связи со сложной ситуацией с археологией</t>
  </si>
  <si>
    <t>Строительство перегрузочного комплекса и нефтепродуктов в районе мыса Железный Рог (ООО "Союзресурс Кубань"</t>
  </si>
  <si>
    <t>Изменение проектных решений в связи с прохождением инженерной инфраструктуры на Крым</t>
  </si>
  <si>
    <t>нарушаются установленные сроки в связи с прохожденияем инженерных сетей на Крым</t>
  </si>
  <si>
    <t>Строительство базы отдыха "Афалин" (ООО "Афалин"</t>
  </si>
  <si>
    <t>Выполнен проект.Проводится экспертиза проекта, поставлена подстанция.</t>
  </si>
  <si>
    <t>энергетика</t>
  </si>
  <si>
    <t>Строительство ветроэлектростанции, ЗАО "Ветрогенерирующая компания"</t>
  </si>
  <si>
    <t>Темрюкский район, пос.Береговой</t>
  </si>
  <si>
    <t>Выполнен проект. Решается вопрос в администрации Краснодарскогокрая, департаменте имущественный отношений Краснодарского края (ДИО)</t>
  </si>
  <si>
    <t>нарушаются установленные сроки ДИО  в связи с предоставлением земельного участка</t>
  </si>
  <si>
    <t>Строительство базы отдыха , ООО "Балтика"</t>
  </si>
  <si>
    <t>Выполнен проект. Получение технических условий.</t>
  </si>
  <si>
    <t>строительство (45)</t>
  </si>
  <si>
    <t>Строительство двух многофункциональных зон дорожного сервиса на участках км 25+400 (слева) и км 26+400 (справа) подъезда от автомобильной дороги М-25 Новороссийск-Керчеснкий пролив к городу Керсь и сухогрузному району порта Тамань, ООО "Лукойл-Югнефтепродукт"</t>
  </si>
  <si>
    <t>2017-2018</t>
  </si>
  <si>
    <t>Ствержден генеральный план, ПЗЗ</t>
  </si>
  <si>
    <t>транспорт (70.12)</t>
  </si>
  <si>
    <t>Строительство перевалочной базы крупногабаритных и тяжеловестных грузов (КТГ) (ЗАО "Таманьнефтегаз"</t>
  </si>
  <si>
    <t>Утверджен генеральный план, ПЗЗ</t>
  </si>
  <si>
    <t>Инвестиционные проекты со сроком окончания в 2014 году</t>
  </si>
  <si>
    <t>очаги чумы не выявлены, субседирование не осуществлялось</t>
  </si>
  <si>
    <t>Выплата субсидий на возмещение части затрат на приобретение элитных семян</t>
  </si>
  <si>
    <t>Проведено субсидирование процентной ставки  винодельческих предприятий</t>
  </si>
  <si>
    <t>Выплата субсидий не осуществлялась</t>
  </si>
  <si>
    <t xml:space="preserve">Проведено субсидирование процентной ставки  </t>
  </si>
  <si>
    <t>выплаты на поддержку сельхозтоваропроизводителей (строительство теплиц, супседированеи производства молока и мяса)</t>
  </si>
  <si>
    <t>Здание передано в оперативное управление МКУ "РМЦ "Доверие". Основая часть ремонтных работ выполнена, осталось частичное выполнение работ по внутренней отделке. По завершению работ будет перечислен остаток денежных средств</t>
  </si>
  <si>
    <t>подготовка к участию в форумуах и выставках</t>
  </si>
  <si>
    <t>обеспечена курсовая переподготовка по ФГОС, ГИА тьюторов, руководителей, педагогов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</si>
</sst>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&quot; &quot;???/???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3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4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" fontId="2" fillId="0" borderId="8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" fontId="2" fillId="0" borderId="8" xfId="0" applyNumberFormat="1" applyFont="1" applyFill="1" applyBorder="1" applyAlignment="1">
      <alignment horizontal="center" vertical="center" wrapText="1"/>
    </xf>
    <xf numFmtId="17" fontId="2" fillId="0" borderId="8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2" fillId="0" borderId="6" xfId="0" applyFont="1" applyFill="1" applyBorder="1" applyAlignment="1">
      <alignment vertical="top" wrapText="1"/>
    </xf>
    <xf numFmtId="0" fontId="9" fillId="0" borderId="0" xfId="0" applyFont="1" applyFill="1"/>
    <xf numFmtId="17" fontId="2" fillId="0" borderId="6" xfId="0" applyNumberFormat="1" applyFont="1" applyFill="1" applyBorder="1" applyAlignment="1">
      <alignment horizontal="center" vertical="top" wrapText="1"/>
    </xf>
    <xf numFmtId="17" fontId="2" fillId="0" borderId="7" xfId="0" applyNumberFormat="1" applyFont="1" applyFill="1" applyBorder="1" applyAlignment="1">
      <alignment horizontal="center" vertical="top" wrapText="1"/>
    </xf>
    <xf numFmtId="17" fontId="2" fillId="0" borderId="8" xfId="0" applyNumberFormat="1" applyFont="1" applyFill="1" applyBorder="1" applyAlignment="1">
      <alignment horizontal="center" vertical="top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6" fontId="2" fillId="0" borderId="6" xfId="0" applyNumberFormat="1" applyFont="1" applyFill="1" applyBorder="1" applyAlignment="1">
      <alignment horizontal="center" vertical="top" wrapText="1"/>
    </xf>
    <xf numFmtId="16" fontId="2" fillId="0" borderId="8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" fontId="2" fillId="0" borderId="7" xfId="0" applyNumberFormat="1" applyFont="1" applyFill="1" applyBorder="1" applyAlignment="1">
      <alignment horizontal="center" vertical="top" wrapText="1"/>
    </xf>
    <xf numFmtId="17" fontId="2" fillId="0" borderId="1" xfId="0" applyNumberFormat="1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3"/>
  <sheetViews>
    <sheetView tabSelected="1" view="pageBreakPreview" zoomScale="85" zoomScaleNormal="80" zoomScaleSheetLayoutView="85" workbookViewId="0">
      <pane ySplit="7" topLeftCell="A428" activePane="bottomLeft" state="frozen"/>
      <selection pane="bottomLeft" activeCell="L433" sqref="L433:M433"/>
    </sheetView>
  </sheetViews>
  <sheetFormatPr defaultRowHeight="15" x14ac:dyDescent="0.25"/>
  <cols>
    <col min="1" max="1" width="5.5703125" customWidth="1"/>
    <col min="2" max="2" width="32" customWidth="1"/>
    <col min="3" max="3" width="17.140625" customWidth="1"/>
    <col min="4" max="4" width="9.42578125" customWidth="1"/>
    <col min="5" max="5" width="10.5703125" bestFit="1" customWidth="1"/>
    <col min="6" max="6" width="9.42578125" bestFit="1" customWidth="1"/>
    <col min="7" max="7" width="10.5703125" customWidth="1"/>
    <col min="8" max="10" width="9.140625" customWidth="1"/>
    <col min="11" max="11" width="10" bestFit="1" customWidth="1"/>
    <col min="12" max="12" width="9" customWidth="1"/>
    <col min="13" max="13" width="43.140625" customWidth="1"/>
  </cols>
  <sheetData>
    <row r="1" spans="1:14" ht="45.6" customHeight="1" x14ac:dyDescent="0.25">
      <c r="J1" s="53" t="s">
        <v>286</v>
      </c>
      <c r="K1" s="53"/>
      <c r="L1" s="53"/>
      <c r="M1" s="53"/>
    </row>
    <row r="3" spans="1:14" ht="32.25" customHeight="1" x14ac:dyDescent="0.25">
      <c r="A3" s="54" t="s">
        <v>287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1:14" ht="17.25" customHeight="1" x14ac:dyDescent="0.25">
      <c r="A5" s="74" t="s">
        <v>0</v>
      </c>
      <c r="B5" s="74" t="s">
        <v>288</v>
      </c>
      <c r="C5" s="74" t="s">
        <v>289</v>
      </c>
      <c r="D5" s="50" t="s">
        <v>290</v>
      </c>
      <c r="E5" s="74" t="s">
        <v>291</v>
      </c>
      <c r="F5" s="74"/>
      <c r="G5" s="74"/>
      <c r="H5" s="74"/>
      <c r="I5" s="74"/>
      <c r="J5" s="74"/>
      <c r="K5" s="74"/>
      <c r="L5" s="74"/>
      <c r="M5" s="16"/>
      <c r="N5" s="75"/>
    </row>
    <row r="6" spans="1:14" ht="15.6" customHeight="1" x14ac:dyDescent="0.25">
      <c r="A6" s="74"/>
      <c r="B6" s="74"/>
      <c r="C6" s="74"/>
      <c r="D6" s="51"/>
      <c r="E6" s="74" t="s">
        <v>1</v>
      </c>
      <c r="F6" s="74"/>
      <c r="G6" s="74" t="s">
        <v>2</v>
      </c>
      <c r="H6" s="74"/>
      <c r="I6" s="74" t="s">
        <v>3</v>
      </c>
      <c r="J6" s="74"/>
      <c r="K6" s="74" t="s">
        <v>6</v>
      </c>
      <c r="L6" s="74"/>
      <c r="M6" s="16" t="s">
        <v>292</v>
      </c>
      <c r="N6" s="75"/>
    </row>
    <row r="7" spans="1:14" ht="33.75" customHeight="1" x14ac:dyDescent="0.25">
      <c r="A7" s="74"/>
      <c r="B7" s="74"/>
      <c r="C7" s="74"/>
      <c r="D7" s="52"/>
      <c r="E7" s="16" t="s">
        <v>4</v>
      </c>
      <c r="F7" s="16" t="s">
        <v>5</v>
      </c>
      <c r="G7" s="16" t="s">
        <v>4</v>
      </c>
      <c r="H7" s="16" t="s">
        <v>5</v>
      </c>
      <c r="I7" s="16" t="s">
        <v>4</v>
      </c>
      <c r="J7" s="16" t="s">
        <v>5</v>
      </c>
      <c r="K7" s="16" t="s">
        <v>4</v>
      </c>
      <c r="L7" s="16" t="s">
        <v>5</v>
      </c>
      <c r="M7" s="76"/>
      <c r="N7" s="75"/>
    </row>
    <row r="8" spans="1:14" x14ac:dyDescent="0.25">
      <c r="A8" s="16">
        <v>1</v>
      </c>
      <c r="B8" s="16">
        <v>2</v>
      </c>
      <c r="C8" s="16">
        <v>3</v>
      </c>
      <c r="D8" s="16"/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75"/>
    </row>
    <row r="9" spans="1:14" ht="15.6" customHeight="1" x14ac:dyDescent="0.25">
      <c r="A9" s="77" t="s">
        <v>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75"/>
    </row>
    <row r="10" spans="1:14" ht="15.6" customHeight="1" x14ac:dyDescent="0.25">
      <c r="A10" s="80"/>
      <c r="B10" s="80" t="s">
        <v>293</v>
      </c>
      <c r="C10" s="80"/>
      <c r="D10" s="81">
        <v>2013</v>
      </c>
      <c r="E10" s="81">
        <f t="shared" ref="E10:F25" si="0">G10+I10+K10</f>
        <v>29579.5</v>
      </c>
      <c r="F10" s="81">
        <f t="shared" si="0"/>
        <v>19748.91</v>
      </c>
      <c r="G10" s="81">
        <f>G13+G15+G16+G17+G18+G19+G20+G22+G25</f>
        <v>25512.3</v>
      </c>
      <c r="H10" s="81">
        <f t="shared" ref="H10:L10" si="1">H13+H15+H16+H17+H18+H19+H20+H22+H25</f>
        <v>18006.099999999999</v>
      </c>
      <c r="I10" s="81">
        <f t="shared" si="1"/>
        <v>1920.3</v>
      </c>
      <c r="J10" s="81">
        <f t="shared" si="1"/>
        <v>1325.91</v>
      </c>
      <c r="K10" s="81">
        <f t="shared" si="1"/>
        <v>2146.9</v>
      </c>
      <c r="L10" s="81">
        <f t="shared" si="1"/>
        <v>416.9</v>
      </c>
      <c r="M10" s="80"/>
      <c r="N10" s="75"/>
    </row>
    <row r="11" spans="1:14" ht="15.6" customHeight="1" x14ac:dyDescent="0.25">
      <c r="A11" s="82"/>
      <c r="B11" s="82"/>
      <c r="C11" s="82"/>
      <c r="D11" s="81">
        <v>2014</v>
      </c>
      <c r="E11" s="81">
        <f t="shared" si="0"/>
        <v>134424.80000000002</v>
      </c>
      <c r="F11" s="81">
        <f t="shared" si="0"/>
        <v>14323.2</v>
      </c>
      <c r="G11" s="81">
        <f t="shared" ref="G11:L11" si="2">G21+G23+G26</f>
        <v>0</v>
      </c>
      <c r="H11" s="81">
        <f t="shared" si="2"/>
        <v>0</v>
      </c>
      <c r="I11" s="81">
        <f t="shared" si="2"/>
        <v>1823.2</v>
      </c>
      <c r="J11" s="81">
        <f t="shared" si="2"/>
        <v>1823.2</v>
      </c>
      <c r="K11" s="81">
        <f t="shared" si="2"/>
        <v>132601.60000000001</v>
      </c>
      <c r="L11" s="81">
        <f t="shared" si="2"/>
        <v>12500</v>
      </c>
      <c r="M11" s="82"/>
      <c r="N11" s="75"/>
    </row>
    <row r="12" spans="1:14" ht="15.6" customHeight="1" x14ac:dyDescent="0.25">
      <c r="A12" s="83"/>
      <c r="B12" s="83"/>
      <c r="C12" s="83"/>
      <c r="D12" s="81">
        <v>2015</v>
      </c>
      <c r="E12" s="81">
        <f t="shared" si="0"/>
        <v>1268</v>
      </c>
      <c r="F12" s="81">
        <f t="shared" si="0"/>
        <v>1169</v>
      </c>
      <c r="G12" s="81">
        <f t="shared" ref="G12:L12" si="3">G14+G24+G28+G29+G30+G31+G32+G33+G34+G35</f>
        <v>0</v>
      </c>
      <c r="H12" s="81">
        <f t="shared" si="3"/>
        <v>0</v>
      </c>
      <c r="I12" s="81">
        <f t="shared" si="3"/>
        <v>1268</v>
      </c>
      <c r="J12" s="81">
        <f t="shared" si="3"/>
        <v>1169</v>
      </c>
      <c r="K12" s="81">
        <f t="shared" si="3"/>
        <v>0</v>
      </c>
      <c r="L12" s="81">
        <f t="shared" si="3"/>
        <v>0</v>
      </c>
      <c r="M12" s="83"/>
      <c r="N12" s="75"/>
    </row>
    <row r="13" spans="1:14" s="13" customFormat="1" ht="62.45" customHeight="1" x14ac:dyDescent="0.25">
      <c r="A13" s="84" t="s">
        <v>294</v>
      </c>
      <c r="B13" s="80" t="s">
        <v>295</v>
      </c>
      <c r="C13" s="80" t="s">
        <v>296</v>
      </c>
      <c r="D13" s="85">
        <v>2013</v>
      </c>
      <c r="E13" s="85">
        <f t="shared" si="0"/>
        <v>2146.9</v>
      </c>
      <c r="F13" s="85">
        <f t="shared" si="0"/>
        <v>416.9</v>
      </c>
      <c r="G13" s="85"/>
      <c r="H13" s="85"/>
      <c r="I13" s="85"/>
      <c r="J13" s="85"/>
      <c r="K13" s="85">
        <v>2146.9</v>
      </c>
      <c r="L13" s="85">
        <v>416.9</v>
      </c>
      <c r="M13" s="85" t="s">
        <v>297</v>
      </c>
      <c r="N13" s="86"/>
    </row>
    <row r="14" spans="1:14" s="13" customFormat="1" ht="29.25" customHeight="1" x14ac:dyDescent="0.25">
      <c r="A14" s="87"/>
      <c r="B14" s="83"/>
      <c r="C14" s="83"/>
      <c r="D14" s="85">
        <v>2015</v>
      </c>
      <c r="E14" s="85">
        <f t="shared" si="0"/>
        <v>0</v>
      </c>
      <c r="F14" s="85">
        <f t="shared" si="0"/>
        <v>0</v>
      </c>
      <c r="G14" s="85"/>
      <c r="H14" s="85"/>
      <c r="I14" s="85"/>
      <c r="J14" s="85"/>
      <c r="K14" s="85">
        <v>0</v>
      </c>
      <c r="L14" s="85">
        <v>0</v>
      </c>
      <c r="M14" s="85" t="s">
        <v>913</v>
      </c>
      <c r="N14" s="86"/>
    </row>
    <row r="15" spans="1:14" s="13" customFormat="1" ht="109.9" customHeight="1" x14ac:dyDescent="0.25">
      <c r="A15" s="85" t="s">
        <v>298</v>
      </c>
      <c r="B15" s="85" t="s">
        <v>299</v>
      </c>
      <c r="C15" s="85" t="s">
        <v>296</v>
      </c>
      <c r="D15" s="85">
        <v>2013</v>
      </c>
      <c r="E15" s="85">
        <f t="shared" si="0"/>
        <v>2241.3000000000002</v>
      </c>
      <c r="F15" s="85">
        <f t="shared" si="0"/>
        <v>1736.9</v>
      </c>
      <c r="G15" s="85">
        <v>2241.3000000000002</v>
      </c>
      <c r="H15" s="85">
        <v>1736.9</v>
      </c>
      <c r="I15" s="85"/>
      <c r="J15" s="85"/>
      <c r="K15" s="85"/>
      <c r="L15" s="85"/>
      <c r="M15" s="85" t="s">
        <v>300</v>
      </c>
      <c r="N15" s="86"/>
    </row>
    <row r="16" spans="1:14" s="13" customFormat="1" ht="111.6" customHeight="1" x14ac:dyDescent="0.25">
      <c r="A16" s="85" t="s">
        <v>301</v>
      </c>
      <c r="B16" s="85" t="s">
        <v>302</v>
      </c>
      <c r="C16" s="85" t="s">
        <v>296</v>
      </c>
      <c r="D16" s="85">
        <v>2013</v>
      </c>
      <c r="E16" s="85">
        <f t="shared" si="0"/>
        <v>5600.4</v>
      </c>
      <c r="F16" s="85">
        <f t="shared" si="0"/>
        <v>4691.3</v>
      </c>
      <c r="G16" s="85">
        <v>5600.4</v>
      </c>
      <c r="H16" s="85">
        <v>4691.3</v>
      </c>
      <c r="I16" s="85"/>
      <c r="J16" s="85"/>
      <c r="K16" s="85"/>
      <c r="L16" s="85"/>
      <c r="M16" s="85" t="s">
        <v>303</v>
      </c>
      <c r="N16" s="86"/>
    </row>
    <row r="17" spans="1:14" s="13" customFormat="1" ht="75.599999999999994" customHeight="1" x14ac:dyDescent="0.25">
      <c r="A17" s="85" t="s">
        <v>304</v>
      </c>
      <c r="B17" s="85" t="s">
        <v>305</v>
      </c>
      <c r="C17" s="85" t="s">
        <v>306</v>
      </c>
      <c r="D17" s="85">
        <v>2013</v>
      </c>
      <c r="E17" s="85">
        <f t="shared" si="0"/>
        <v>7970.6</v>
      </c>
      <c r="F17" s="85">
        <f t="shared" si="0"/>
        <v>5940.3</v>
      </c>
      <c r="G17" s="85">
        <v>7970.6</v>
      </c>
      <c r="H17" s="85">
        <v>5940.3</v>
      </c>
      <c r="I17" s="85"/>
      <c r="J17" s="85"/>
      <c r="K17" s="85"/>
      <c r="L17" s="85"/>
      <c r="M17" s="85" t="s">
        <v>307</v>
      </c>
      <c r="N17" s="86"/>
    </row>
    <row r="18" spans="1:14" s="13" customFormat="1" ht="75.599999999999994" customHeight="1" x14ac:dyDescent="0.25">
      <c r="A18" s="88" t="s">
        <v>308</v>
      </c>
      <c r="B18" s="85" t="s">
        <v>309</v>
      </c>
      <c r="C18" s="85" t="s">
        <v>310</v>
      </c>
      <c r="D18" s="85">
        <v>2013</v>
      </c>
      <c r="E18" s="85">
        <f t="shared" si="0"/>
        <v>8500</v>
      </c>
      <c r="F18" s="85">
        <f t="shared" si="0"/>
        <v>5637.6</v>
      </c>
      <c r="G18" s="85">
        <v>8500</v>
      </c>
      <c r="H18" s="85">
        <v>5637.6</v>
      </c>
      <c r="I18" s="85"/>
      <c r="J18" s="85"/>
      <c r="K18" s="85"/>
      <c r="L18" s="85"/>
      <c r="M18" s="85" t="s">
        <v>311</v>
      </c>
      <c r="N18" s="86"/>
    </row>
    <row r="19" spans="1:14" s="13" customFormat="1" ht="75.599999999999994" customHeight="1" x14ac:dyDescent="0.25">
      <c r="A19" s="85" t="s">
        <v>312</v>
      </c>
      <c r="B19" s="85" t="s">
        <v>313</v>
      </c>
      <c r="C19" s="85" t="s">
        <v>310</v>
      </c>
      <c r="D19" s="85">
        <v>2013</v>
      </c>
      <c r="E19" s="85">
        <f t="shared" si="0"/>
        <v>600</v>
      </c>
      <c r="F19" s="85">
        <f t="shared" si="0"/>
        <v>0</v>
      </c>
      <c r="G19" s="85">
        <v>600</v>
      </c>
      <c r="H19" s="85"/>
      <c r="I19" s="85"/>
      <c r="J19" s="85"/>
      <c r="K19" s="85"/>
      <c r="L19" s="85"/>
      <c r="M19" s="85" t="s">
        <v>314</v>
      </c>
      <c r="N19" s="86"/>
    </row>
    <row r="20" spans="1:14" s="13" customFormat="1" ht="75.599999999999994" customHeight="1" x14ac:dyDescent="0.25">
      <c r="A20" s="85" t="s">
        <v>315</v>
      </c>
      <c r="B20" s="85" t="s">
        <v>316</v>
      </c>
      <c r="C20" s="85" t="s">
        <v>317</v>
      </c>
      <c r="D20" s="85">
        <v>2013</v>
      </c>
      <c r="E20" s="85">
        <f t="shared" si="0"/>
        <v>600</v>
      </c>
      <c r="F20" s="85">
        <f t="shared" si="0"/>
        <v>0</v>
      </c>
      <c r="G20" s="85">
        <v>600</v>
      </c>
      <c r="H20" s="85"/>
      <c r="I20" s="85"/>
      <c r="J20" s="85"/>
      <c r="K20" s="85"/>
      <c r="L20" s="85"/>
      <c r="M20" s="85" t="s">
        <v>314</v>
      </c>
      <c r="N20" s="86"/>
    </row>
    <row r="21" spans="1:14" ht="57.6" customHeight="1" x14ac:dyDescent="0.25">
      <c r="A21" s="88" t="s">
        <v>318</v>
      </c>
      <c r="B21" s="16" t="s">
        <v>319</v>
      </c>
      <c r="C21" s="85" t="s">
        <v>320</v>
      </c>
      <c r="D21" s="85">
        <v>2014</v>
      </c>
      <c r="E21" s="85">
        <f t="shared" si="0"/>
        <v>132601.60000000001</v>
      </c>
      <c r="F21" s="85">
        <f t="shared" si="0"/>
        <v>12500</v>
      </c>
      <c r="G21" s="85"/>
      <c r="H21" s="85"/>
      <c r="I21" s="85"/>
      <c r="J21" s="85"/>
      <c r="K21" s="85">
        <v>132601.60000000001</v>
      </c>
      <c r="L21" s="85">
        <v>12500</v>
      </c>
      <c r="M21" s="85"/>
      <c r="N21" s="75"/>
    </row>
    <row r="22" spans="1:14" ht="38.450000000000003" customHeight="1" x14ac:dyDescent="0.25">
      <c r="A22" s="84" t="s">
        <v>321</v>
      </c>
      <c r="B22" s="50" t="s">
        <v>322</v>
      </c>
      <c r="C22" s="80" t="s">
        <v>323</v>
      </c>
      <c r="D22" s="85">
        <v>2013</v>
      </c>
      <c r="E22" s="85">
        <f t="shared" si="0"/>
        <v>1728</v>
      </c>
      <c r="F22" s="85">
        <f t="shared" si="0"/>
        <v>1123.5</v>
      </c>
      <c r="G22" s="85"/>
      <c r="H22" s="85"/>
      <c r="I22" s="85">
        <v>1728</v>
      </c>
      <c r="J22" s="85">
        <v>1123.5</v>
      </c>
      <c r="K22" s="85"/>
      <c r="L22" s="85"/>
      <c r="M22" s="80" t="s">
        <v>324</v>
      </c>
      <c r="N22" s="75"/>
    </row>
    <row r="23" spans="1:14" ht="28.15" customHeight="1" x14ac:dyDescent="0.25">
      <c r="A23" s="89"/>
      <c r="B23" s="51"/>
      <c r="C23" s="82"/>
      <c r="D23" s="85">
        <v>2014</v>
      </c>
      <c r="E23" s="85">
        <f t="shared" si="0"/>
        <v>1728</v>
      </c>
      <c r="F23" s="85">
        <f t="shared" si="0"/>
        <v>1728</v>
      </c>
      <c r="G23" s="85"/>
      <c r="H23" s="85"/>
      <c r="I23" s="85">
        <v>1728</v>
      </c>
      <c r="J23" s="85">
        <v>1728</v>
      </c>
      <c r="K23" s="85"/>
      <c r="L23" s="85"/>
      <c r="M23" s="82"/>
      <c r="N23" s="75"/>
    </row>
    <row r="24" spans="1:14" ht="18.600000000000001" customHeight="1" x14ac:dyDescent="0.25">
      <c r="A24" s="87"/>
      <c r="B24" s="52"/>
      <c r="C24" s="83"/>
      <c r="D24" s="85">
        <v>2015</v>
      </c>
      <c r="E24" s="85">
        <f t="shared" si="0"/>
        <v>1268</v>
      </c>
      <c r="F24" s="85">
        <f t="shared" si="0"/>
        <v>1169</v>
      </c>
      <c r="G24" s="85"/>
      <c r="H24" s="85"/>
      <c r="I24" s="85">
        <v>1268</v>
      </c>
      <c r="J24" s="85">
        <v>1169</v>
      </c>
      <c r="K24" s="85"/>
      <c r="L24" s="85"/>
      <c r="M24" s="83"/>
      <c r="N24" s="75"/>
    </row>
    <row r="25" spans="1:14" ht="48" customHeight="1" x14ac:dyDescent="0.25">
      <c r="A25" s="80" t="s">
        <v>325</v>
      </c>
      <c r="B25" s="80" t="s">
        <v>326</v>
      </c>
      <c r="C25" s="80" t="s">
        <v>323</v>
      </c>
      <c r="D25" s="85">
        <v>2013</v>
      </c>
      <c r="E25" s="85">
        <f t="shared" si="0"/>
        <v>192.3</v>
      </c>
      <c r="F25" s="85">
        <f t="shared" si="0"/>
        <v>202.41</v>
      </c>
      <c r="G25" s="85"/>
      <c r="H25" s="85"/>
      <c r="I25" s="85">
        <v>192.3</v>
      </c>
      <c r="J25" s="85">
        <v>202.41</v>
      </c>
      <c r="K25" s="85"/>
      <c r="L25" s="85"/>
      <c r="M25" s="80" t="s">
        <v>327</v>
      </c>
      <c r="N25" s="75"/>
    </row>
    <row r="26" spans="1:14" ht="71.25" customHeight="1" x14ac:dyDescent="0.25">
      <c r="A26" s="82"/>
      <c r="B26" s="82"/>
      <c r="C26" s="82"/>
      <c r="D26" s="85">
        <v>2014</v>
      </c>
      <c r="E26" s="85">
        <f t="shared" ref="E26:F35" si="4">G26+I26+K26</f>
        <v>95.2</v>
      </c>
      <c r="F26" s="85">
        <f t="shared" si="4"/>
        <v>95.2</v>
      </c>
      <c r="G26" s="85"/>
      <c r="H26" s="85"/>
      <c r="I26" s="85">
        <v>95.2</v>
      </c>
      <c r="J26" s="85">
        <v>95.2</v>
      </c>
      <c r="K26" s="85"/>
      <c r="L26" s="85"/>
      <c r="M26" s="83"/>
      <c r="N26" s="75"/>
    </row>
    <row r="27" spans="1:14" ht="33.75" customHeight="1" x14ac:dyDescent="0.25">
      <c r="A27" s="83"/>
      <c r="B27" s="83"/>
      <c r="C27" s="83"/>
      <c r="D27" s="85">
        <v>2015</v>
      </c>
      <c r="E27" s="90">
        <v>22</v>
      </c>
      <c r="F27" s="90">
        <f>H27+J27+L27</f>
        <v>2031.5</v>
      </c>
      <c r="G27" s="90"/>
      <c r="H27" s="90">
        <v>417</v>
      </c>
      <c r="I27" s="90">
        <v>22</v>
      </c>
      <c r="J27" s="90">
        <v>22</v>
      </c>
      <c r="K27" s="90"/>
      <c r="L27" s="90">
        <v>1592.5</v>
      </c>
      <c r="M27" s="91" t="s">
        <v>936</v>
      </c>
      <c r="N27" s="75"/>
    </row>
    <row r="28" spans="1:14" ht="89.45" customHeight="1" x14ac:dyDescent="0.25">
      <c r="A28" s="91" t="s">
        <v>328</v>
      </c>
      <c r="B28" s="91" t="s">
        <v>329</v>
      </c>
      <c r="C28" s="91" t="s">
        <v>330</v>
      </c>
      <c r="D28" s="85">
        <v>2015</v>
      </c>
      <c r="E28" s="85">
        <f t="shared" si="4"/>
        <v>0</v>
      </c>
      <c r="F28" s="85">
        <f t="shared" si="4"/>
        <v>0</v>
      </c>
      <c r="G28" s="85">
        <v>0</v>
      </c>
      <c r="H28" s="85">
        <v>0</v>
      </c>
      <c r="I28" s="85"/>
      <c r="J28" s="85"/>
      <c r="K28" s="85"/>
      <c r="L28" s="85"/>
      <c r="M28" s="91" t="s">
        <v>913</v>
      </c>
      <c r="N28" s="75"/>
    </row>
    <row r="29" spans="1:14" ht="66.599999999999994" customHeight="1" x14ac:dyDescent="0.25">
      <c r="A29" s="91" t="s">
        <v>331</v>
      </c>
      <c r="B29" s="91" t="s">
        <v>332</v>
      </c>
      <c r="C29" s="91" t="s">
        <v>296</v>
      </c>
      <c r="D29" s="85">
        <v>2015</v>
      </c>
      <c r="E29" s="85">
        <f t="shared" si="4"/>
        <v>0</v>
      </c>
      <c r="F29" s="85">
        <f t="shared" si="4"/>
        <v>0</v>
      </c>
      <c r="G29" s="85">
        <v>0</v>
      </c>
      <c r="H29" s="85">
        <v>0</v>
      </c>
      <c r="I29" s="85"/>
      <c r="J29" s="85"/>
      <c r="K29" s="85"/>
      <c r="L29" s="85"/>
      <c r="M29" s="91" t="s">
        <v>913</v>
      </c>
      <c r="N29" s="75"/>
    </row>
    <row r="30" spans="1:14" ht="73.150000000000006" customHeight="1" x14ac:dyDescent="0.25">
      <c r="A30" s="91" t="s">
        <v>333</v>
      </c>
      <c r="B30" s="91" t="s">
        <v>334</v>
      </c>
      <c r="C30" s="91" t="s">
        <v>296</v>
      </c>
      <c r="D30" s="85">
        <v>2015</v>
      </c>
      <c r="E30" s="85">
        <f t="shared" si="4"/>
        <v>0</v>
      </c>
      <c r="F30" s="85">
        <f t="shared" si="4"/>
        <v>0</v>
      </c>
      <c r="G30" s="85">
        <v>0</v>
      </c>
      <c r="H30" s="85">
        <v>0</v>
      </c>
      <c r="I30" s="85"/>
      <c r="J30" s="85"/>
      <c r="K30" s="85"/>
      <c r="L30" s="85"/>
      <c r="M30" s="91" t="s">
        <v>913</v>
      </c>
      <c r="N30" s="75"/>
    </row>
    <row r="31" spans="1:14" ht="74.25" customHeight="1" x14ac:dyDescent="0.25">
      <c r="A31" s="92" t="s">
        <v>335</v>
      </c>
      <c r="B31" s="91" t="s">
        <v>336</v>
      </c>
      <c r="C31" s="91" t="s">
        <v>337</v>
      </c>
      <c r="D31" s="85">
        <v>2015</v>
      </c>
      <c r="E31" s="85">
        <f t="shared" si="4"/>
        <v>0</v>
      </c>
      <c r="F31" s="85">
        <f t="shared" si="4"/>
        <v>0</v>
      </c>
      <c r="G31" s="85">
        <v>0</v>
      </c>
      <c r="H31" s="85">
        <v>0</v>
      </c>
      <c r="I31" s="85"/>
      <c r="J31" s="85"/>
      <c r="K31" s="85"/>
      <c r="L31" s="85"/>
      <c r="M31" s="91" t="s">
        <v>913</v>
      </c>
      <c r="N31" s="75"/>
    </row>
    <row r="32" spans="1:14" ht="57.6" customHeight="1" x14ac:dyDescent="0.25">
      <c r="A32" s="91" t="s">
        <v>338</v>
      </c>
      <c r="B32" s="91" t="s">
        <v>339</v>
      </c>
      <c r="C32" s="91" t="s">
        <v>340</v>
      </c>
      <c r="D32" s="85">
        <v>2015</v>
      </c>
      <c r="E32" s="85">
        <f t="shared" si="4"/>
        <v>0</v>
      </c>
      <c r="F32" s="85">
        <f t="shared" si="4"/>
        <v>0</v>
      </c>
      <c r="G32" s="85">
        <v>0</v>
      </c>
      <c r="H32" s="85">
        <v>0</v>
      </c>
      <c r="I32" s="85"/>
      <c r="J32" s="85"/>
      <c r="K32" s="85"/>
      <c r="L32" s="85"/>
      <c r="M32" s="91" t="s">
        <v>913</v>
      </c>
      <c r="N32" s="75"/>
    </row>
    <row r="33" spans="1:14" ht="42.6" customHeight="1" x14ac:dyDescent="0.25">
      <c r="A33" s="91" t="s">
        <v>341</v>
      </c>
      <c r="B33" s="91" t="s">
        <v>342</v>
      </c>
      <c r="C33" s="91" t="s">
        <v>296</v>
      </c>
      <c r="D33" s="85">
        <v>2015</v>
      </c>
      <c r="E33" s="85">
        <f t="shared" si="4"/>
        <v>0</v>
      </c>
      <c r="F33" s="85">
        <f t="shared" si="4"/>
        <v>0</v>
      </c>
      <c r="G33" s="85">
        <v>0</v>
      </c>
      <c r="H33" s="85">
        <v>0</v>
      </c>
      <c r="I33" s="85"/>
      <c r="J33" s="85"/>
      <c r="K33" s="85"/>
      <c r="L33" s="85"/>
      <c r="M33" s="91" t="s">
        <v>913</v>
      </c>
      <c r="N33" s="75"/>
    </row>
    <row r="34" spans="1:14" ht="99.6" customHeight="1" x14ac:dyDescent="0.25">
      <c r="A34" s="91" t="s">
        <v>343</v>
      </c>
      <c r="B34" s="91" t="s">
        <v>344</v>
      </c>
      <c r="C34" s="91" t="s">
        <v>330</v>
      </c>
      <c r="D34" s="85">
        <v>2015</v>
      </c>
      <c r="E34" s="85">
        <f t="shared" si="4"/>
        <v>0</v>
      </c>
      <c r="F34" s="85">
        <f t="shared" si="4"/>
        <v>0</v>
      </c>
      <c r="G34" s="85">
        <v>0</v>
      </c>
      <c r="H34" s="85">
        <v>0</v>
      </c>
      <c r="I34" s="85"/>
      <c r="J34" s="85"/>
      <c r="K34" s="85"/>
      <c r="L34" s="85"/>
      <c r="M34" s="91" t="s">
        <v>914</v>
      </c>
      <c r="N34" s="75"/>
    </row>
    <row r="35" spans="1:14" ht="91.9" customHeight="1" x14ac:dyDescent="0.25">
      <c r="A35" s="91" t="s">
        <v>345</v>
      </c>
      <c r="B35" s="91" t="s">
        <v>346</v>
      </c>
      <c r="C35" s="91" t="s">
        <v>347</v>
      </c>
      <c r="D35" s="85">
        <v>2015</v>
      </c>
      <c r="E35" s="85">
        <f t="shared" si="4"/>
        <v>0</v>
      </c>
      <c r="F35" s="85">
        <f t="shared" si="4"/>
        <v>0</v>
      </c>
      <c r="G35" s="85">
        <v>0</v>
      </c>
      <c r="H35" s="85">
        <v>0</v>
      </c>
      <c r="I35" s="85"/>
      <c r="J35" s="85"/>
      <c r="K35" s="85"/>
      <c r="L35" s="85"/>
      <c r="M35" s="91" t="s">
        <v>914</v>
      </c>
      <c r="N35" s="75"/>
    </row>
    <row r="36" spans="1:14" ht="15.6" customHeight="1" x14ac:dyDescent="0.25">
      <c r="A36" s="74" t="s">
        <v>348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/>
    </row>
    <row r="37" spans="1:14" ht="15.6" customHeight="1" x14ac:dyDescent="0.25">
      <c r="A37" s="50"/>
      <c r="B37" s="50" t="s">
        <v>293</v>
      </c>
      <c r="C37" s="50"/>
      <c r="D37" s="16">
        <v>2013</v>
      </c>
      <c r="E37" s="16">
        <f t="shared" ref="E37:F52" si="5">G37+I37+K37</f>
        <v>369515.19999999995</v>
      </c>
      <c r="F37" s="16">
        <f t="shared" si="5"/>
        <v>313653.2</v>
      </c>
      <c r="G37" s="16">
        <f t="shared" ref="G37:K37" si="6">G40+G41+G42+G43+G46+G49+G51+G53+G55+G56+G57+G59+G60+G61+G62+G63+G64+G65+G66+G67+G78+G82+G85+G88+G91+G94+G95+G98+G99+G101+G104+G107+G110+G112+G114+G115+G116</f>
        <v>283849.09999999998</v>
      </c>
      <c r="H37" s="16">
        <f t="shared" si="6"/>
        <v>244915</v>
      </c>
      <c r="I37" s="16">
        <f t="shared" si="6"/>
        <v>77466.099999999991</v>
      </c>
      <c r="J37" s="16">
        <f t="shared" si="6"/>
        <v>68738.2</v>
      </c>
      <c r="K37" s="16">
        <f t="shared" si="6"/>
        <v>8200</v>
      </c>
      <c r="L37" s="16">
        <f>L40+L41+L42+L43+L46+L49+L51+L53+L55+L56+L57+L59+L60+L61+L62+L63+L64+L65+L66+L67+L78+L82+L85+L88+L91+L94+L95+L98+L99+L101+L104+L107+L110+L112+L114+L115+L116</f>
        <v>0</v>
      </c>
      <c r="M37" s="50"/>
      <c r="N37" s="75"/>
    </row>
    <row r="38" spans="1:14" ht="15.6" customHeight="1" x14ac:dyDescent="0.25">
      <c r="A38" s="51"/>
      <c r="B38" s="51"/>
      <c r="C38" s="51"/>
      <c r="D38" s="16">
        <v>2014</v>
      </c>
      <c r="E38" s="16">
        <f t="shared" si="5"/>
        <v>345407.2</v>
      </c>
      <c r="F38" s="16">
        <f t="shared" si="5"/>
        <v>251307.50000000006</v>
      </c>
      <c r="G38" s="16">
        <f t="shared" ref="G38:K38" si="7">G44+G47+G50+G68+G70+G71+G72+G73+G74+G75+G76+G77+G79+G80+G83+G86+G89+G92+G96+G100+G102+G105+G108+G111+G113+G117</f>
        <v>284478.60000000003</v>
      </c>
      <c r="H38" s="16">
        <f t="shared" si="7"/>
        <v>205662.90000000005</v>
      </c>
      <c r="I38" s="16">
        <f>I44+I47+I50+I68+I70+I71+I72+I73+I74+I75+I76+I77+I79+I80+I83+I86+I89+I92+I96+I100+I102+I105+I108+I111+I113+I117+I119</f>
        <v>60928.599999999991</v>
      </c>
      <c r="J38" s="16">
        <f>J44+J47+J50+J68+J70+J71+J72+J73+J74+J75+J76+J77+J79+J80+J83+J86+J89+J92+J96+J100+J102+J105+J108+J111+J113+J117+J119</f>
        <v>45644.6</v>
      </c>
      <c r="K38" s="16">
        <f t="shared" si="7"/>
        <v>0</v>
      </c>
      <c r="L38" s="16">
        <f>L44+L47+L50+L68+L70+L71+L72+L73+L74+L75+L76+L77+L79+L80+L83+L86+L89+L92+L96+L100+L102+L105+L108+L111+L113+L117</f>
        <v>0</v>
      </c>
      <c r="M38" s="51"/>
      <c r="N38" s="75"/>
    </row>
    <row r="39" spans="1:14" ht="15.6" customHeight="1" x14ac:dyDescent="0.25">
      <c r="A39" s="52"/>
      <c r="B39" s="52"/>
      <c r="C39" s="52"/>
      <c r="D39" s="16">
        <v>2015</v>
      </c>
      <c r="E39" s="16">
        <f t="shared" si="5"/>
        <v>61488.899999999994</v>
      </c>
      <c r="F39" s="16">
        <f t="shared" si="5"/>
        <v>55733.5</v>
      </c>
      <c r="G39" s="16">
        <f>G45+G48+G52+G54+G58+G69+G81+G84+G87+G90+G93+G97+G103+G106+G109+G118+G120+G121+G122+G123+G124+G125+G126+G127+G128+G129+G130+G131+G132</f>
        <v>4633.5</v>
      </c>
      <c r="H39" s="16">
        <f t="shared" ref="H39:L39" si="8">H45+H48+H52+H54+H58+H69+H81+H84+H87+H90+H93+H97+H103+H106+H109+H118+H120+H121+H122+H123+H124+H125+H126+H127+H128+H129+H130+H131+H132</f>
        <v>0</v>
      </c>
      <c r="I39" s="16">
        <f t="shared" si="8"/>
        <v>56855.399999999994</v>
      </c>
      <c r="J39" s="16">
        <f t="shared" si="8"/>
        <v>55733.5</v>
      </c>
      <c r="K39" s="16">
        <f t="shared" si="8"/>
        <v>0</v>
      </c>
      <c r="L39" s="16">
        <f t="shared" si="8"/>
        <v>0</v>
      </c>
      <c r="M39" s="52"/>
      <c r="N39" s="75"/>
    </row>
    <row r="40" spans="1:14" s="13" customFormat="1" ht="85.9" customHeight="1" x14ac:dyDescent="0.25">
      <c r="A40" s="16" t="s">
        <v>349</v>
      </c>
      <c r="B40" s="16" t="s">
        <v>350</v>
      </c>
      <c r="C40" s="16" t="s">
        <v>296</v>
      </c>
      <c r="D40" s="16">
        <v>2013</v>
      </c>
      <c r="E40" s="16">
        <f t="shared" si="5"/>
        <v>46328</v>
      </c>
      <c r="F40" s="16">
        <f t="shared" si="5"/>
        <v>48763.1</v>
      </c>
      <c r="G40" s="16">
        <v>42750</v>
      </c>
      <c r="H40" s="16">
        <v>45190.9</v>
      </c>
      <c r="I40" s="16">
        <v>3578</v>
      </c>
      <c r="J40" s="16">
        <v>3572.2</v>
      </c>
      <c r="K40" s="16"/>
      <c r="L40" s="16"/>
      <c r="M40" s="16" t="s">
        <v>351</v>
      </c>
      <c r="N40" s="86"/>
    </row>
    <row r="41" spans="1:14" s="13" customFormat="1" ht="58.15" customHeight="1" x14ac:dyDescent="0.25">
      <c r="A41" s="16" t="s">
        <v>352</v>
      </c>
      <c r="B41" s="16" t="s">
        <v>353</v>
      </c>
      <c r="C41" s="16" t="s">
        <v>320</v>
      </c>
      <c r="D41" s="16">
        <v>2013</v>
      </c>
      <c r="E41" s="16">
        <f t="shared" si="5"/>
        <v>1303.7</v>
      </c>
      <c r="F41" s="16">
        <f t="shared" si="5"/>
        <v>1303.5999999999999</v>
      </c>
      <c r="G41" s="16">
        <v>912.6</v>
      </c>
      <c r="H41" s="16">
        <v>912.5</v>
      </c>
      <c r="I41" s="16">
        <v>391.1</v>
      </c>
      <c r="J41" s="16">
        <v>391.1</v>
      </c>
      <c r="K41" s="16"/>
      <c r="L41" s="16"/>
      <c r="M41" s="16" t="s">
        <v>354</v>
      </c>
      <c r="N41" s="86"/>
    </row>
    <row r="42" spans="1:14" s="13" customFormat="1" ht="60" customHeight="1" x14ac:dyDescent="0.25">
      <c r="A42" s="16" t="s">
        <v>355</v>
      </c>
      <c r="B42" s="16" t="s">
        <v>356</v>
      </c>
      <c r="C42" s="16" t="s">
        <v>320</v>
      </c>
      <c r="D42" s="16">
        <v>2013</v>
      </c>
      <c r="E42" s="16">
        <f t="shared" si="5"/>
        <v>1080.5999999999999</v>
      </c>
      <c r="F42" s="16">
        <f t="shared" si="5"/>
        <v>1080.5999999999999</v>
      </c>
      <c r="G42" s="16">
        <v>756.4</v>
      </c>
      <c r="H42" s="16">
        <v>756.4</v>
      </c>
      <c r="I42" s="16">
        <v>324.2</v>
      </c>
      <c r="J42" s="16">
        <v>324.2</v>
      </c>
      <c r="K42" s="16"/>
      <c r="L42" s="16"/>
      <c r="M42" s="16" t="s">
        <v>354</v>
      </c>
      <c r="N42" s="86"/>
    </row>
    <row r="43" spans="1:14" s="13" customFormat="1" ht="34.9" customHeight="1" x14ac:dyDescent="0.25">
      <c r="A43" s="50" t="s">
        <v>357</v>
      </c>
      <c r="B43" s="50" t="s">
        <v>358</v>
      </c>
      <c r="C43" s="50" t="s">
        <v>359</v>
      </c>
      <c r="D43" s="16">
        <v>2013</v>
      </c>
      <c r="E43" s="16">
        <f t="shared" si="5"/>
        <v>2300</v>
      </c>
      <c r="F43" s="16">
        <f t="shared" si="5"/>
        <v>0</v>
      </c>
      <c r="G43" s="16"/>
      <c r="H43" s="16"/>
      <c r="I43" s="16">
        <v>2300</v>
      </c>
      <c r="J43" s="16"/>
      <c r="K43" s="16"/>
      <c r="L43" s="16"/>
      <c r="M43" s="16" t="s">
        <v>360</v>
      </c>
      <c r="N43" s="86"/>
    </row>
    <row r="44" spans="1:14" ht="45.6" customHeight="1" x14ac:dyDescent="0.25">
      <c r="A44" s="51"/>
      <c r="B44" s="51"/>
      <c r="C44" s="51"/>
      <c r="D44" s="16">
        <v>2014</v>
      </c>
      <c r="E44" s="16">
        <f t="shared" si="5"/>
        <v>15000</v>
      </c>
      <c r="F44" s="16">
        <f t="shared" si="5"/>
        <v>15000</v>
      </c>
      <c r="G44" s="16">
        <v>14250</v>
      </c>
      <c r="H44" s="16">
        <v>14250</v>
      </c>
      <c r="I44" s="16">
        <v>750</v>
      </c>
      <c r="J44" s="16">
        <v>750</v>
      </c>
      <c r="K44" s="16"/>
      <c r="L44" s="16"/>
      <c r="M44" s="16" t="s">
        <v>361</v>
      </c>
      <c r="N44" s="75"/>
    </row>
    <row r="45" spans="1:14" ht="51.75" customHeight="1" x14ac:dyDescent="0.25">
      <c r="A45" s="52"/>
      <c r="B45" s="52"/>
      <c r="C45" s="52"/>
      <c r="D45" s="16">
        <v>2015</v>
      </c>
      <c r="E45" s="16">
        <f t="shared" si="5"/>
        <v>0</v>
      </c>
      <c r="F45" s="16">
        <f t="shared" si="5"/>
        <v>0</v>
      </c>
      <c r="G45" s="16">
        <v>0</v>
      </c>
      <c r="H45" s="16">
        <v>0</v>
      </c>
      <c r="I45" s="16">
        <v>0</v>
      </c>
      <c r="J45" s="16">
        <v>0</v>
      </c>
      <c r="K45" s="16"/>
      <c r="L45" s="16"/>
      <c r="M45" s="29" t="s">
        <v>883</v>
      </c>
      <c r="N45" s="75"/>
    </row>
    <row r="46" spans="1:14" ht="43.9" customHeight="1" x14ac:dyDescent="0.25">
      <c r="A46" s="50" t="s">
        <v>362</v>
      </c>
      <c r="B46" s="50" t="s">
        <v>363</v>
      </c>
      <c r="C46" s="50" t="s">
        <v>320</v>
      </c>
      <c r="D46" s="16">
        <v>2013</v>
      </c>
      <c r="E46" s="16">
        <f t="shared" si="5"/>
        <v>2300</v>
      </c>
      <c r="F46" s="16">
        <f t="shared" si="5"/>
        <v>0</v>
      </c>
      <c r="G46" s="16"/>
      <c r="H46" s="16"/>
      <c r="I46" s="16">
        <v>2300</v>
      </c>
      <c r="J46" s="16"/>
      <c r="K46" s="16"/>
      <c r="L46" s="16"/>
      <c r="M46" s="50" t="s">
        <v>364</v>
      </c>
      <c r="N46" s="75"/>
    </row>
    <row r="47" spans="1:14" ht="15.6" customHeight="1" x14ac:dyDescent="0.25">
      <c r="A47" s="51"/>
      <c r="B47" s="51"/>
      <c r="C47" s="51"/>
      <c r="D47" s="16">
        <v>2014</v>
      </c>
      <c r="E47" s="16">
        <f t="shared" si="5"/>
        <v>75000</v>
      </c>
      <c r="F47" s="16">
        <f t="shared" si="5"/>
        <v>0</v>
      </c>
      <c r="G47" s="16">
        <v>71250</v>
      </c>
      <c r="H47" s="16"/>
      <c r="I47" s="16">
        <v>3750</v>
      </c>
      <c r="J47" s="16"/>
      <c r="K47" s="16"/>
      <c r="L47" s="16"/>
      <c r="M47" s="52"/>
      <c r="N47" s="75"/>
    </row>
    <row r="48" spans="1:14" ht="51" customHeight="1" x14ac:dyDescent="0.25">
      <c r="A48" s="52"/>
      <c r="B48" s="52"/>
      <c r="C48" s="52"/>
      <c r="D48" s="16">
        <v>2015</v>
      </c>
      <c r="E48" s="16">
        <f t="shared" si="5"/>
        <v>0</v>
      </c>
      <c r="F48" s="16">
        <f t="shared" si="5"/>
        <v>0</v>
      </c>
      <c r="G48" s="16">
        <v>0</v>
      </c>
      <c r="H48" s="16">
        <v>0</v>
      </c>
      <c r="I48" s="16">
        <v>0</v>
      </c>
      <c r="J48" s="16">
        <v>0</v>
      </c>
      <c r="K48" s="16"/>
      <c r="L48" s="16"/>
      <c r="M48" s="30" t="s">
        <v>906</v>
      </c>
      <c r="N48" s="75"/>
    </row>
    <row r="49" spans="1:14" ht="31.5" customHeight="1" x14ac:dyDescent="0.25">
      <c r="A49" s="50" t="s">
        <v>365</v>
      </c>
      <c r="B49" s="50" t="s">
        <v>366</v>
      </c>
      <c r="C49" s="50" t="s">
        <v>296</v>
      </c>
      <c r="D49" s="16">
        <v>2013</v>
      </c>
      <c r="E49" s="16">
        <f t="shared" si="5"/>
        <v>52631.6</v>
      </c>
      <c r="F49" s="16">
        <f t="shared" si="5"/>
        <v>52631.6</v>
      </c>
      <c r="G49" s="16">
        <v>50000</v>
      </c>
      <c r="H49" s="16">
        <v>50000</v>
      </c>
      <c r="I49" s="16">
        <v>2631.6</v>
      </c>
      <c r="J49" s="16">
        <v>2631.6</v>
      </c>
      <c r="K49" s="16"/>
      <c r="L49" s="16"/>
      <c r="M49" s="50" t="s">
        <v>367</v>
      </c>
      <c r="N49" s="75"/>
    </row>
    <row r="50" spans="1:14" ht="31.5" customHeight="1" x14ac:dyDescent="0.25">
      <c r="A50" s="52"/>
      <c r="B50" s="52"/>
      <c r="C50" s="52"/>
      <c r="D50" s="16">
        <v>2014</v>
      </c>
      <c r="E50" s="16">
        <f t="shared" si="5"/>
        <v>165491.80000000002</v>
      </c>
      <c r="F50" s="16">
        <f t="shared" si="5"/>
        <v>163609.60000000001</v>
      </c>
      <c r="G50" s="16">
        <v>157217.20000000001</v>
      </c>
      <c r="H50" s="16">
        <v>155335</v>
      </c>
      <c r="I50" s="16">
        <v>8274.6</v>
      </c>
      <c r="J50" s="16">
        <v>8274.6</v>
      </c>
      <c r="K50" s="16"/>
      <c r="L50" s="16"/>
      <c r="M50" s="52"/>
      <c r="N50" s="75"/>
    </row>
    <row r="51" spans="1:14" ht="45" customHeight="1" x14ac:dyDescent="0.25">
      <c r="A51" s="50" t="s">
        <v>368</v>
      </c>
      <c r="B51" s="50" t="s">
        <v>369</v>
      </c>
      <c r="C51" s="50" t="s">
        <v>317</v>
      </c>
      <c r="D51" s="16">
        <v>2013</v>
      </c>
      <c r="E51" s="16">
        <f t="shared" si="5"/>
        <v>6200</v>
      </c>
      <c r="F51" s="16">
        <f t="shared" si="5"/>
        <v>0</v>
      </c>
      <c r="G51" s="16"/>
      <c r="H51" s="16"/>
      <c r="I51" s="16"/>
      <c r="J51" s="16"/>
      <c r="K51" s="16">
        <v>6200</v>
      </c>
      <c r="L51" s="16"/>
      <c r="M51" s="31" t="s">
        <v>370</v>
      </c>
      <c r="N51" s="75"/>
    </row>
    <row r="52" spans="1:14" ht="31.5" customHeight="1" x14ac:dyDescent="0.25">
      <c r="A52" s="52"/>
      <c r="B52" s="52"/>
      <c r="C52" s="52"/>
      <c r="D52" s="16">
        <v>2015</v>
      </c>
      <c r="E52" s="16">
        <f t="shared" si="5"/>
        <v>0</v>
      </c>
      <c r="F52" s="16">
        <f t="shared" si="5"/>
        <v>0</v>
      </c>
      <c r="G52" s="16">
        <v>0</v>
      </c>
      <c r="H52" s="16">
        <v>0</v>
      </c>
      <c r="I52" s="16">
        <v>0</v>
      </c>
      <c r="J52" s="16">
        <v>0</v>
      </c>
      <c r="K52" s="16"/>
      <c r="L52" s="16"/>
      <c r="M52" s="31" t="s">
        <v>370</v>
      </c>
      <c r="N52" s="75"/>
    </row>
    <row r="53" spans="1:14" ht="44.45" customHeight="1" x14ac:dyDescent="0.25">
      <c r="A53" s="50" t="s">
        <v>371</v>
      </c>
      <c r="B53" s="50" t="s">
        <v>372</v>
      </c>
      <c r="C53" s="50" t="s">
        <v>296</v>
      </c>
      <c r="D53" s="16">
        <v>2013</v>
      </c>
      <c r="E53" s="16">
        <f t="shared" ref="E53:F132" si="9">G53+I53+K53</f>
        <v>1000</v>
      </c>
      <c r="F53" s="16">
        <f t="shared" si="9"/>
        <v>0</v>
      </c>
      <c r="G53" s="16">
        <v>700</v>
      </c>
      <c r="H53" s="16"/>
      <c r="I53" s="16">
        <v>300</v>
      </c>
      <c r="J53" s="16"/>
      <c r="K53" s="16"/>
      <c r="L53" s="16"/>
      <c r="M53" s="31" t="s">
        <v>370</v>
      </c>
      <c r="N53" s="75"/>
    </row>
    <row r="54" spans="1:14" ht="30" customHeight="1" x14ac:dyDescent="0.25">
      <c r="A54" s="52"/>
      <c r="B54" s="52"/>
      <c r="C54" s="52"/>
      <c r="D54" s="16">
        <v>2015</v>
      </c>
      <c r="E54" s="16">
        <f t="shared" si="9"/>
        <v>530.6</v>
      </c>
      <c r="F54" s="16">
        <f t="shared" si="9"/>
        <v>444.6</v>
      </c>
      <c r="G54" s="16">
        <v>0</v>
      </c>
      <c r="H54" s="16">
        <v>0</v>
      </c>
      <c r="I54" s="16">
        <v>530.6</v>
      </c>
      <c r="J54" s="16">
        <v>444.6</v>
      </c>
      <c r="K54" s="16"/>
      <c r="L54" s="16"/>
      <c r="M54" s="31" t="s">
        <v>884</v>
      </c>
      <c r="N54" s="75"/>
    </row>
    <row r="55" spans="1:14" ht="44.45" customHeight="1" x14ac:dyDescent="0.25">
      <c r="A55" s="31" t="s">
        <v>373</v>
      </c>
      <c r="B55" s="31" t="s">
        <v>374</v>
      </c>
      <c r="C55" s="31" t="s">
        <v>296</v>
      </c>
      <c r="D55" s="16">
        <v>2013</v>
      </c>
      <c r="E55" s="16">
        <f t="shared" si="9"/>
        <v>480</v>
      </c>
      <c r="F55" s="16">
        <f t="shared" si="9"/>
        <v>480</v>
      </c>
      <c r="G55" s="16"/>
      <c r="H55" s="16"/>
      <c r="I55" s="16">
        <v>480</v>
      </c>
      <c r="J55" s="16">
        <v>480</v>
      </c>
      <c r="K55" s="16"/>
      <c r="L55" s="16"/>
      <c r="M55" s="31" t="s">
        <v>375</v>
      </c>
      <c r="N55" s="75"/>
    </row>
    <row r="56" spans="1:14" ht="44.45" customHeight="1" x14ac:dyDescent="0.25">
      <c r="A56" s="31" t="s">
        <v>376</v>
      </c>
      <c r="B56" s="31" t="s">
        <v>377</v>
      </c>
      <c r="C56" s="31" t="s">
        <v>330</v>
      </c>
      <c r="D56" s="16">
        <v>2013</v>
      </c>
      <c r="E56" s="16">
        <f t="shared" si="9"/>
        <v>288.3</v>
      </c>
      <c r="F56" s="16">
        <f t="shared" si="9"/>
        <v>288.3</v>
      </c>
      <c r="G56" s="16"/>
      <c r="H56" s="16"/>
      <c r="I56" s="16">
        <v>288.3</v>
      </c>
      <c r="J56" s="16">
        <v>288.3</v>
      </c>
      <c r="K56" s="16"/>
      <c r="L56" s="16"/>
      <c r="M56" s="31" t="s">
        <v>375</v>
      </c>
      <c r="N56" s="75"/>
    </row>
    <row r="57" spans="1:14" ht="45.6" customHeight="1" x14ac:dyDescent="0.25">
      <c r="A57" s="50" t="s">
        <v>378</v>
      </c>
      <c r="B57" s="50" t="s">
        <v>379</v>
      </c>
      <c r="C57" s="50" t="s">
        <v>296</v>
      </c>
      <c r="D57" s="16">
        <v>2013</v>
      </c>
      <c r="E57" s="16">
        <f t="shared" si="9"/>
        <v>1000</v>
      </c>
      <c r="F57" s="16">
        <f t="shared" si="9"/>
        <v>0</v>
      </c>
      <c r="G57" s="16">
        <v>700</v>
      </c>
      <c r="H57" s="16"/>
      <c r="I57" s="16">
        <v>300</v>
      </c>
      <c r="J57" s="16"/>
      <c r="K57" s="16"/>
      <c r="L57" s="16"/>
      <c r="M57" s="31" t="s">
        <v>370</v>
      </c>
      <c r="N57" s="75"/>
    </row>
    <row r="58" spans="1:14" ht="38.25" customHeight="1" x14ac:dyDescent="0.25">
      <c r="A58" s="52"/>
      <c r="B58" s="52"/>
      <c r="C58" s="52"/>
      <c r="D58" s="16">
        <v>2015</v>
      </c>
      <c r="E58" s="16">
        <f t="shared" si="9"/>
        <v>2489.4</v>
      </c>
      <c r="F58" s="16">
        <f t="shared" si="9"/>
        <v>1857.4</v>
      </c>
      <c r="G58" s="16">
        <v>0</v>
      </c>
      <c r="H58" s="16">
        <v>0</v>
      </c>
      <c r="I58" s="16">
        <v>2489.4</v>
      </c>
      <c r="J58" s="16">
        <v>1857.4</v>
      </c>
      <c r="K58" s="16"/>
      <c r="L58" s="16"/>
      <c r="M58" s="31" t="s">
        <v>884</v>
      </c>
      <c r="N58" s="75"/>
    </row>
    <row r="59" spans="1:14" ht="44.45" customHeight="1" x14ac:dyDescent="0.25">
      <c r="A59" s="31" t="s">
        <v>380</v>
      </c>
      <c r="B59" s="31" t="s">
        <v>381</v>
      </c>
      <c r="C59" s="31" t="s">
        <v>310</v>
      </c>
      <c r="D59" s="16">
        <v>2013</v>
      </c>
      <c r="E59" s="16">
        <f t="shared" si="9"/>
        <v>2000</v>
      </c>
      <c r="F59" s="16">
        <f t="shared" si="9"/>
        <v>0</v>
      </c>
      <c r="G59" s="16"/>
      <c r="H59" s="16"/>
      <c r="I59" s="16"/>
      <c r="J59" s="16"/>
      <c r="K59" s="16">
        <v>2000</v>
      </c>
      <c r="L59" s="16"/>
      <c r="M59" s="31" t="s">
        <v>370</v>
      </c>
      <c r="N59" s="75"/>
    </row>
    <row r="60" spans="1:14" ht="61.9" customHeight="1" x14ac:dyDescent="0.25">
      <c r="A60" s="93" t="s">
        <v>382</v>
      </c>
      <c r="B60" s="31" t="s">
        <v>383</v>
      </c>
      <c r="C60" s="31" t="s">
        <v>384</v>
      </c>
      <c r="D60" s="16">
        <v>2013</v>
      </c>
      <c r="E60" s="16">
        <f t="shared" si="9"/>
        <v>610.29999999999995</v>
      </c>
      <c r="F60" s="16">
        <f t="shared" si="9"/>
        <v>987.4</v>
      </c>
      <c r="G60" s="16">
        <v>427.2</v>
      </c>
      <c r="H60" s="16">
        <v>938</v>
      </c>
      <c r="I60" s="16">
        <v>183.1</v>
      </c>
      <c r="J60" s="16">
        <v>49.4</v>
      </c>
      <c r="K60" s="16"/>
      <c r="L60" s="16"/>
      <c r="M60" s="31" t="s">
        <v>385</v>
      </c>
      <c r="N60" s="75"/>
    </row>
    <row r="61" spans="1:14" ht="74.45" customHeight="1" x14ac:dyDescent="0.25">
      <c r="A61" s="31" t="s">
        <v>386</v>
      </c>
      <c r="B61" s="31" t="s">
        <v>387</v>
      </c>
      <c r="C61" s="31" t="s">
        <v>347</v>
      </c>
      <c r="D61" s="16">
        <v>2013</v>
      </c>
      <c r="E61" s="16">
        <f t="shared" si="9"/>
        <v>2043</v>
      </c>
      <c r="F61" s="16">
        <f t="shared" si="9"/>
        <v>2043</v>
      </c>
      <c r="G61" s="16"/>
      <c r="H61" s="16"/>
      <c r="I61" s="16">
        <v>2043</v>
      </c>
      <c r="J61" s="16">
        <v>2043</v>
      </c>
      <c r="K61" s="16"/>
      <c r="L61" s="16"/>
      <c r="M61" s="31" t="s">
        <v>388</v>
      </c>
      <c r="N61" s="75"/>
    </row>
    <row r="62" spans="1:14" ht="94.9" customHeight="1" x14ac:dyDescent="0.25">
      <c r="A62" s="31" t="s">
        <v>389</v>
      </c>
      <c r="B62" s="31" t="s">
        <v>390</v>
      </c>
      <c r="C62" s="31" t="s">
        <v>340</v>
      </c>
      <c r="D62" s="16">
        <v>2013</v>
      </c>
      <c r="E62" s="16">
        <f t="shared" si="9"/>
        <v>2461.1999999999998</v>
      </c>
      <c r="F62" s="16">
        <f t="shared" si="9"/>
        <v>2456.1</v>
      </c>
      <c r="G62" s="16">
        <v>1722.8</v>
      </c>
      <c r="H62" s="16">
        <v>1717.7</v>
      </c>
      <c r="I62" s="16">
        <v>738.4</v>
      </c>
      <c r="J62" s="16">
        <v>738.4</v>
      </c>
      <c r="K62" s="16"/>
      <c r="L62" s="16"/>
      <c r="M62" s="31" t="s">
        <v>391</v>
      </c>
      <c r="N62" s="75"/>
    </row>
    <row r="63" spans="1:14" ht="95.45" customHeight="1" x14ac:dyDescent="0.25">
      <c r="A63" s="31" t="s">
        <v>392</v>
      </c>
      <c r="B63" s="31" t="s">
        <v>393</v>
      </c>
      <c r="C63" s="31" t="s">
        <v>384</v>
      </c>
      <c r="D63" s="16">
        <v>2013</v>
      </c>
      <c r="E63" s="16">
        <f t="shared" si="9"/>
        <v>2778.9</v>
      </c>
      <c r="F63" s="16">
        <f t="shared" si="9"/>
        <v>2778.9</v>
      </c>
      <c r="G63" s="16">
        <v>1945.2</v>
      </c>
      <c r="H63" s="16">
        <v>1945.2</v>
      </c>
      <c r="I63" s="16">
        <v>833.7</v>
      </c>
      <c r="J63" s="16">
        <v>833.7</v>
      </c>
      <c r="K63" s="16"/>
      <c r="L63" s="16"/>
      <c r="M63" s="31" t="s">
        <v>391</v>
      </c>
      <c r="N63" s="75"/>
    </row>
    <row r="64" spans="1:14" ht="95.45" customHeight="1" x14ac:dyDescent="0.25">
      <c r="A64" s="31" t="s">
        <v>394</v>
      </c>
      <c r="B64" s="31" t="s">
        <v>395</v>
      </c>
      <c r="C64" s="31" t="s">
        <v>296</v>
      </c>
      <c r="D64" s="16">
        <v>2013</v>
      </c>
      <c r="E64" s="16">
        <f t="shared" si="9"/>
        <v>2703.2</v>
      </c>
      <c r="F64" s="16">
        <f t="shared" si="9"/>
        <v>2703.2</v>
      </c>
      <c r="G64" s="16">
        <v>1672.6</v>
      </c>
      <c r="H64" s="16">
        <v>1672.6</v>
      </c>
      <c r="I64" s="16">
        <v>1030.5999999999999</v>
      </c>
      <c r="J64" s="16">
        <v>1030.5999999999999</v>
      </c>
      <c r="K64" s="16"/>
      <c r="L64" s="16"/>
      <c r="M64" s="31" t="s">
        <v>391</v>
      </c>
      <c r="N64" s="75"/>
    </row>
    <row r="65" spans="1:14" ht="47.45" customHeight="1" x14ac:dyDescent="0.25">
      <c r="A65" s="31" t="s">
        <v>396</v>
      </c>
      <c r="B65" s="31" t="s">
        <v>397</v>
      </c>
      <c r="C65" s="31" t="s">
        <v>337</v>
      </c>
      <c r="D65" s="16">
        <v>2013</v>
      </c>
      <c r="E65" s="16">
        <f t="shared" si="9"/>
        <v>2244</v>
      </c>
      <c r="F65" s="16">
        <f t="shared" si="9"/>
        <v>0</v>
      </c>
      <c r="G65" s="16"/>
      <c r="H65" s="16"/>
      <c r="I65" s="16">
        <v>2244</v>
      </c>
      <c r="J65" s="16"/>
      <c r="K65" s="16"/>
      <c r="L65" s="16"/>
      <c r="M65" s="31" t="s">
        <v>370</v>
      </c>
      <c r="N65" s="75"/>
    </row>
    <row r="66" spans="1:14" ht="97.15" customHeight="1" x14ac:dyDescent="0.25">
      <c r="A66" s="31" t="s">
        <v>398</v>
      </c>
      <c r="B66" s="31" t="s">
        <v>399</v>
      </c>
      <c r="C66" s="31" t="s">
        <v>320</v>
      </c>
      <c r="D66" s="16">
        <v>2013</v>
      </c>
      <c r="E66" s="16">
        <f t="shared" si="9"/>
        <v>3548.2000000000003</v>
      </c>
      <c r="F66" s="16">
        <f t="shared" si="9"/>
        <v>2943.2000000000003</v>
      </c>
      <c r="G66" s="16">
        <v>2437.3000000000002</v>
      </c>
      <c r="H66" s="16">
        <v>2060.3000000000002</v>
      </c>
      <c r="I66" s="16">
        <v>1110.9000000000001</v>
      </c>
      <c r="J66" s="16">
        <v>882.9</v>
      </c>
      <c r="K66" s="16"/>
      <c r="L66" s="16"/>
      <c r="M66" s="31" t="s">
        <v>391</v>
      </c>
      <c r="N66" s="75"/>
    </row>
    <row r="67" spans="1:14" ht="85.9" customHeight="1" x14ac:dyDescent="0.25">
      <c r="A67" s="31" t="s">
        <v>400</v>
      </c>
      <c r="B67" s="31" t="s">
        <v>401</v>
      </c>
      <c r="C67" s="31" t="s">
        <v>323</v>
      </c>
      <c r="D67" s="16">
        <v>2013</v>
      </c>
      <c r="E67" s="16">
        <f t="shared" si="9"/>
        <v>16246.6</v>
      </c>
      <c r="F67" s="16">
        <f t="shared" si="9"/>
        <v>16246.6</v>
      </c>
      <c r="G67" s="16">
        <v>15080.7</v>
      </c>
      <c r="H67" s="16">
        <v>15080.7</v>
      </c>
      <c r="I67" s="16">
        <v>1165.9000000000001</v>
      </c>
      <c r="J67" s="16">
        <v>1165.9000000000001</v>
      </c>
      <c r="K67" s="16"/>
      <c r="L67" s="16"/>
      <c r="M67" s="31" t="s">
        <v>402</v>
      </c>
      <c r="N67" s="75"/>
    </row>
    <row r="68" spans="1:14" x14ac:dyDescent="0.25">
      <c r="A68" s="50" t="s">
        <v>403</v>
      </c>
      <c r="B68" s="50" t="s">
        <v>404</v>
      </c>
      <c r="C68" s="50"/>
      <c r="D68" s="16">
        <v>2014</v>
      </c>
      <c r="E68" s="16">
        <f t="shared" si="9"/>
        <v>4420</v>
      </c>
      <c r="F68" s="16">
        <f t="shared" si="9"/>
        <v>0</v>
      </c>
      <c r="G68" s="16">
        <v>4420</v>
      </c>
      <c r="H68" s="16"/>
      <c r="I68" s="16"/>
      <c r="J68" s="16"/>
      <c r="K68" s="16"/>
      <c r="L68" s="16"/>
      <c r="M68" s="16" t="s">
        <v>370</v>
      </c>
      <c r="N68" s="75"/>
    </row>
    <row r="69" spans="1:14" ht="37.5" customHeight="1" x14ac:dyDescent="0.65">
      <c r="A69" s="52"/>
      <c r="B69" s="52"/>
      <c r="C69" s="52"/>
      <c r="D69" s="16">
        <v>2015</v>
      </c>
      <c r="E69" s="16">
        <f t="shared" si="9"/>
        <v>0</v>
      </c>
      <c r="F69" s="16">
        <f t="shared" si="9"/>
        <v>0</v>
      </c>
      <c r="G69" s="16">
        <v>0</v>
      </c>
      <c r="H69" s="16">
        <v>0</v>
      </c>
      <c r="I69" s="16"/>
      <c r="J69" s="16"/>
      <c r="K69" s="16"/>
      <c r="L69" s="16"/>
      <c r="M69" s="16" t="s">
        <v>370</v>
      </c>
      <c r="N69" s="94"/>
    </row>
    <row r="70" spans="1:14" ht="45" x14ac:dyDescent="0.25">
      <c r="A70" s="16" t="s">
        <v>405</v>
      </c>
      <c r="B70" s="16" t="s">
        <v>406</v>
      </c>
      <c r="C70" s="16" t="s">
        <v>320</v>
      </c>
      <c r="D70" s="16">
        <v>2014</v>
      </c>
      <c r="E70" s="16">
        <f t="shared" si="9"/>
        <v>5367</v>
      </c>
      <c r="F70" s="16">
        <f t="shared" si="9"/>
        <v>5366.9000000000005</v>
      </c>
      <c r="G70" s="16">
        <v>5098.7</v>
      </c>
      <c r="H70" s="16">
        <v>5098.6000000000004</v>
      </c>
      <c r="I70" s="16">
        <v>268.3</v>
      </c>
      <c r="J70" s="16">
        <v>268.3</v>
      </c>
      <c r="K70" s="16"/>
      <c r="L70" s="16"/>
      <c r="M70" s="16" t="s">
        <v>407</v>
      </c>
      <c r="N70" s="75"/>
    </row>
    <row r="71" spans="1:14" ht="60" x14ac:dyDescent="0.25">
      <c r="A71" s="16" t="s">
        <v>408</v>
      </c>
      <c r="B71" s="16" t="s">
        <v>409</v>
      </c>
      <c r="C71" s="16" t="s">
        <v>359</v>
      </c>
      <c r="D71" s="16">
        <v>2014</v>
      </c>
      <c r="E71" s="16">
        <f t="shared" si="9"/>
        <v>620.5</v>
      </c>
      <c r="F71" s="16">
        <f t="shared" si="9"/>
        <v>620.5</v>
      </c>
      <c r="G71" s="16"/>
      <c r="H71" s="16"/>
      <c r="I71" s="16">
        <v>620.5</v>
      </c>
      <c r="J71" s="16">
        <v>620.5</v>
      </c>
      <c r="K71" s="16"/>
      <c r="L71" s="16"/>
      <c r="M71" s="16" t="s">
        <v>410</v>
      </c>
      <c r="N71" s="75"/>
    </row>
    <row r="72" spans="1:14" ht="45" x14ac:dyDescent="0.25">
      <c r="A72" s="16" t="s">
        <v>411</v>
      </c>
      <c r="B72" s="16" t="s">
        <v>412</v>
      </c>
      <c r="C72" s="16" t="s">
        <v>340</v>
      </c>
      <c r="D72" s="16">
        <v>2014</v>
      </c>
      <c r="E72" s="16">
        <f t="shared" si="9"/>
        <v>627.6</v>
      </c>
      <c r="F72" s="16">
        <f t="shared" si="9"/>
        <v>627.6</v>
      </c>
      <c r="G72" s="16">
        <v>200</v>
      </c>
      <c r="H72" s="16">
        <v>200</v>
      </c>
      <c r="I72" s="16">
        <v>427.6</v>
      </c>
      <c r="J72" s="16">
        <v>427.6</v>
      </c>
      <c r="K72" s="16"/>
      <c r="L72" s="16"/>
      <c r="M72" s="16" t="s">
        <v>410</v>
      </c>
      <c r="N72" s="75"/>
    </row>
    <row r="73" spans="1:14" ht="45" x14ac:dyDescent="0.25">
      <c r="A73" s="16" t="s">
        <v>413</v>
      </c>
      <c r="B73" s="16" t="s">
        <v>414</v>
      </c>
      <c r="C73" s="16" t="s">
        <v>296</v>
      </c>
      <c r="D73" s="16">
        <v>2014</v>
      </c>
      <c r="E73" s="16">
        <f t="shared" si="9"/>
        <v>1023.3000000000001</v>
      </c>
      <c r="F73" s="16">
        <f t="shared" si="9"/>
        <v>1161.0999999999999</v>
      </c>
      <c r="G73" s="16">
        <v>737.2</v>
      </c>
      <c r="H73" s="16">
        <v>737.2</v>
      </c>
      <c r="I73" s="16">
        <v>286.10000000000002</v>
      </c>
      <c r="J73" s="16">
        <v>423.9</v>
      </c>
      <c r="K73" s="16"/>
      <c r="L73" s="16"/>
      <c r="M73" s="16" t="s">
        <v>415</v>
      </c>
      <c r="N73" s="75"/>
    </row>
    <row r="74" spans="1:14" ht="45" x14ac:dyDescent="0.25">
      <c r="A74" s="16" t="s">
        <v>416</v>
      </c>
      <c r="B74" s="16" t="s">
        <v>417</v>
      </c>
      <c r="C74" s="16" t="s">
        <v>320</v>
      </c>
      <c r="D74" s="16">
        <v>2014</v>
      </c>
      <c r="E74" s="16">
        <f t="shared" si="9"/>
        <v>3240.8</v>
      </c>
      <c r="F74" s="16">
        <f t="shared" si="9"/>
        <v>3255.4</v>
      </c>
      <c r="G74" s="16">
        <v>2278.8000000000002</v>
      </c>
      <c r="H74" s="16">
        <v>2278.8000000000002</v>
      </c>
      <c r="I74" s="16">
        <v>962</v>
      </c>
      <c r="J74" s="16">
        <v>976.6</v>
      </c>
      <c r="K74" s="16"/>
      <c r="L74" s="16"/>
      <c r="M74" s="16" t="s">
        <v>415</v>
      </c>
      <c r="N74" s="75"/>
    </row>
    <row r="75" spans="1:14" ht="45" x14ac:dyDescent="0.25">
      <c r="A75" s="16" t="s">
        <v>418</v>
      </c>
      <c r="B75" s="16" t="s">
        <v>419</v>
      </c>
      <c r="C75" s="16" t="s">
        <v>296</v>
      </c>
      <c r="D75" s="16">
        <v>2014</v>
      </c>
      <c r="E75" s="16">
        <f t="shared" si="9"/>
        <v>1728.7</v>
      </c>
      <c r="F75" s="16">
        <f t="shared" si="9"/>
        <v>1823.3</v>
      </c>
      <c r="G75" s="16">
        <v>1255</v>
      </c>
      <c r="H75" s="16">
        <v>1242.0999999999999</v>
      </c>
      <c r="I75" s="16">
        <v>473.7</v>
      </c>
      <c r="J75" s="16">
        <v>581.20000000000005</v>
      </c>
      <c r="K75" s="16"/>
      <c r="L75" s="16"/>
      <c r="M75" s="16" t="s">
        <v>415</v>
      </c>
      <c r="N75" s="75"/>
    </row>
    <row r="76" spans="1:14" ht="60" x14ac:dyDescent="0.25">
      <c r="A76" s="16" t="s">
        <v>420</v>
      </c>
      <c r="B76" s="16" t="s">
        <v>421</v>
      </c>
      <c r="C76" s="16" t="s">
        <v>317</v>
      </c>
      <c r="D76" s="16">
        <v>2014</v>
      </c>
      <c r="E76" s="16">
        <f t="shared" si="9"/>
        <v>3984.6</v>
      </c>
      <c r="F76" s="16">
        <f t="shared" si="9"/>
        <v>3984.6</v>
      </c>
      <c r="G76" s="16">
        <v>2789.2</v>
      </c>
      <c r="H76" s="16">
        <v>2789.2</v>
      </c>
      <c r="I76" s="16">
        <v>1195.4000000000001</v>
      </c>
      <c r="J76" s="16">
        <v>1195.4000000000001</v>
      </c>
      <c r="K76" s="16"/>
      <c r="L76" s="16"/>
      <c r="M76" s="16" t="s">
        <v>415</v>
      </c>
      <c r="N76" s="75"/>
    </row>
    <row r="77" spans="1:14" ht="45" x14ac:dyDescent="0.25">
      <c r="A77" s="16" t="s">
        <v>422</v>
      </c>
      <c r="B77" s="16" t="s">
        <v>423</v>
      </c>
      <c r="C77" s="16" t="s">
        <v>384</v>
      </c>
      <c r="D77" s="16">
        <v>2014</v>
      </c>
      <c r="E77" s="16">
        <f t="shared" si="9"/>
        <v>2116.3999999999996</v>
      </c>
      <c r="F77" s="16">
        <f t="shared" si="9"/>
        <v>1932.1</v>
      </c>
      <c r="G77" s="16">
        <v>1549.6</v>
      </c>
      <c r="H77" s="16">
        <v>1549.6</v>
      </c>
      <c r="I77" s="16">
        <v>566.79999999999995</v>
      </c>
      <c r="J77" s="16">
        <v>382.5</v>
      </c>
      <c r="K77" s="16"/>
      <c r="L77" s="16"/>
      <c r="M77" s="16" t="s">
        <v>415</v>
      </c>
      <c r="N77" s="75"/>
    </row>
    <row r="78" spans="1:14" x14ac:dyDescent="0.25">
      <c r="A78" s="50" t="s">
        <v>424</v>
      </c>
      <c r="B78" s="50" t="s">
        <v>425</v>
      </c>
      <c r="C78" s="50" t="s">
        <v>323</v>
      </c>
      <c r="D78" s="16">
        <v>2013</v>
      </c>
      <c r="E78" s="16">
        <f t="shared" si="9"/>
        <v>799</v>
      </c>
      <c r="F78" s="16">
        <f t="shared" si="9"/>
        <v>799</v>
      </c>
      <c r="G78" s="16"/>
      <c r="H78" s="16"/>
      <c r="I78" s="16">
        <v>799</v>
      </c>
      <c r="J78" s="16">
        <v>799</v>
      </c>
      <c r="K78" s="16"/>
      <c r="L78" s="16"/>
      <c r="M78" s="50" t="s">
        <v>426</v>
      </c>
      <c r="N78" s="75"/>
    </row>
    <row r="79" spans="1:14" ht="78" customHeight="1" x14ac:dyDescent="0.25">
      <c r="A79" s="52"/>
      <c r="B79" s="52"/>
      <c r="C79" s="52"/>
      <c r="D79" s="16">
        <v>2014</v>
      </c>
      <c r="E79" s="16">
        <f t="shared" si="9"/>
        <v>821.4</v>
      </c>
      <c r="F79" s="16">
        <f t="shared" si="9"/>
        <v>821.4</v>
      </c>
      <c r="G79" s="16">
        <v>100</v>
      </c>
      <c r="H79" s="16">
        <v>100</v>
      </c>
      <c r="I79" s="16">
        <v>721.4</v>
      </c>
      <c r="J79" s="16">
        <v>721.4</v>
      </c>
      <c r="K79" s="16"/>
      <c r="L79" s="16"/>
      <c r="M79" s="52"/>
      <c r="N79" s="75"/>
    </row>
    <row r="80" spans="1:14" x14ac:dyDescent="0.25">
      <c r="A80" s="50" t="s">
        <v>427</v>
      </c>
      <c r="B80" s="50" t="s">
        <v>428</v>
      </c>
      <c r="C80" s="50" t="s">
        <v>330</v>
      </c>
      <c r="D80" s="16">
        <v>2014</v>
      </c>
      <c r="E80" s="16">
        <f t="shared" si="9"/>
        <v>3032.5</v>
      </c>
      <c r="F80" s="16">
        <f t="shared" si="9"/>
        <v>3076.2</v>
      </c>
      <c r="G80" s="16">
        <v>2122.6999999999998</v>
      </c>
      <c r="H80" s="16">
        <v>2122.6</v>
      </c>
      <c r="I80" s="16">
        <v>909.8</v>
      </c>
      <c r="J80" s="16">
        <v>953.6</v>
      </c>
      <c r="K80" s="16"/>
      <c r="L80" s="16"/>
      <c r="M80" s="16" t="s">
        <v>415</v>
      </c>
      <c r="N80" s="75"/>
    </row>
    <row r="81" spans="1:14" x14ac:dyDescent="0.25">
      <c r="A81" s="52"/>
      <c r="B81" s="52"/>
      <c r="C81" s="52"/>
      <c r="D81" s="16">
        <v>2015</v>
      </c>
      <c r="E81" s="16">
        <f t="shared" si="9"/>
        <v>2583</v>
      </c>
      <c r="F81" s="16">
        <f t="shared" si="9"/>
        <v>2553.4</v>
      </c>
      <c r="G81" s="16"/>
      <c r="H81" s="16"/>
      <c r="I81" s="16">
        <v>2583</v>
      </c>
      <c r="J81" s="16">
        <v>2553.4</v>
      </c>
      <c r="K81" s="16"/>
      <c r="L81" s="16"/>
      <c r="M81" s="29" t="s">
        <v>886</v>
      </c>
      <c r="N81" s="75"/>
    </row>
    <row r="82" spans="1:14" ht="45" customHeight="1" x14ac:dyDescent="0.25">
      <c r="A82" s="50" t="s">
        <v>429</v>
      </c>
      <c r="B82" s="50" t="s">
        <v>430</v>
      </c>
      <c r="C82" s="50" t="s">
        <v>323</v>
      </c>
      <c r="D82" s="16">
        <v>2013</v>
      </c>
      <c r="E82" s="16">
        <f t="shared" si="9"/>
        <v>495</v>
      </c>
      <c r="F82" s="16">
        <f t="shared" si="9"/>
        <v>495</v>
      </c>
      <c r="G82" s="16"/>
      <c r="H82" s="16"/>
      <c r="I82" s="16">
        <v>495</v>
      </c>
      <c r="J82" s="16">
        <v>495</v>
      </c>
      <c r="K82" s="16"/>
      <c r="L82" s="16"/>
      <c r="M82" s="50" t="s">
        <v>431</v>
      </c>
      <c r="N82" s="75"/>
    </row>
    <row r="83" spans="1:14" ht="16.149999999999999" customHeight="1" x14ac:dyDescent="0.25">
      <c r="A83" s="51"/>
      <c r="B83" s="51"/>
      <c r="C83" s="51"/>
      <c r="D83" s="16">
        <v>2014</v>
      </c>
      <c r="E83" s="16">
        <f t="shared" si="9"/>
        <v>3045.8</v>
      </c>
      <c r="F83" s="16">
        <f t="shared" si="9"/>
        <v>2654.7</v>
      </c>
      <c r="G83" s="16"/>
      <c r="H83" s="16"/>
      <c r="I83" s="16">
        <v>3045.8</v>
      </c>
      <c r="J83" s="16">
        <v>2654.7</v>
      </c>
      <c r="K83" s="16"/>
      <c r="L83" s="16"/>
      <c r="M83" s="52"/>
      <c r="N83" s="75"/>
    </row>
    <row r="84" spans="1:14" ht="31.5" customHeight="1" x14ac:dyDescent="0.25">
      <c r="A84" s="52"/>
      <c r="B84" s="52"/>
      <c r="C84" s="52"/>
      <c r="D84" s="16">
        <v>2015</v>
      </c>
      <c r="E84" s="16">
        <f t="shared" si="9"/>
        <v>1082.9000000000001</v>
      </c>
      <c r="F84" s="16">
        <f t="shared" si="9"/>
        <v>1877.9</v>
      </c>
      <c r="G84" s="16"/>
      <c r="H84" s="16"/>
      <c r="I84" s="16">
        <v>1082.9000000000001</v>
      </c>
      <c r="J84" s="16">
        <v>1877.9</v>
      </c>
      <c r="K84" s="16"/>
      <c r="L84" s="16"/>
      <c r="M84" s="30" t="s">
        <v>887</v>
      </c>
      <c r="N84" s="75"/>
    </row>
    <row r="85" spans="1:14" ht="18" customHeight="1" x14ac:dyDescent="0.25">
      <c r="A85" s="50" t="s">
        <v>432</v>
      </c>
      <c r="B85" s="50" t="s">
        <v>433</v>
      </c>
      <c r="C85" s="50" t="s">
        <v>323</v>
      </c>
      <c r="D85" s="16">
        <v>2013</v>
      </c>
      <c r="E85" s="16">
        <f t="shared" si="9"/>
        <v>1895</v>
      </c>
      <c r="F85" s="16">
        <f t="shared" si="9"/>
        <v>1895</v>
      </c>
      <c r="G85" s="16">
        <v>1895</v>
      </c>
      <c r="H85" s="16">
        <v>1895</v>
      </c>
      <c r="I85" s="16"/>
      <c r="J85" s="16"/>
      <c r="K85" s="16"/>
      <c r="L85" s="16"/>
      <c r="M85" s="50" t="s">
        <v>434</v>
      </c>
      <c r="N85" s="75"/>
    </row>
    <row r="86" spans="1:14" ht="23.45" customHeight="1" x14ac:dyDescent="0.25">
      <c r="A86" s="51"/>
      <c r="B86" s="51"/>
      <c r="C86" s="51"/>
      <c r="D86" s="16">
        <v>2014</v>
      </c>
      <c r="E86" s="16">
        <f t="shared" si="9"/>
        <v>1216</v>
      </c>
      <c r="F86" s="16">
        <f t="shared" si="9"/>
        <v>1216</v>
      </c>
      <c r="G86" s="16">
        <v>916</v>
      </c>
      <c r="H86" s="16">
        <v>916</v>
      </c>
      <c r="I86" s="16">
        <v>300</v>
      </c>
      <c r="J86" s="16">
        <v>300</v>
      </c>
      <c r="K86" s="16"/>
      <c r="L86" s="16"/>
      <c r="M86" s="52"/>
      <c r="N86" s="75"/>
    </row>
    <row r="87" spans="1:14" ht="35.25" customHeight="1" x14ac:dyDescent="0.25">
      <c r="A87" s="52"/>
      <c r="B87" s="52"/>
      <c r="C87" s="52"/>
      <c r="D87" s="16">
        <v>2015</v>
      </c>
      <c r="E87" s="16">
        <f t="shared" si="9"/>
        <v>900</v>
      </c>
      <c r="F87" s="16">
        <f t="shared" si="9"/>
        <v>300</v>
      </c>
      <c r="G87" s="16">
        <v>600</v>
      </c>
      <c r="H87" s="16"/>
      <c r="I87" s="16">
        <v>300</v>
      </c>
      <c r="J87" s="16">
        <v>300</v>
      </c>
      <c r="K87" s="16"/>
      <c r="L87" s="16"/>
      <c r="M87" s="30" t="s">
        <v>888</v>
      </c>
      <c r="N87" s="75"/>
    </row>
    <row r="88" spans="1:14" ht="14.45" customHeight="1" x14ac:dyDescent="0.25">
      <c r="A88" s="50" t="s">
        <v>435</v>
      </c>
      <c r="B88" s="50" t="s">
        <v>436</v>
      </c>
      <c r="C88" s="50"/>
      <c r="D88" s="16">
        <v>2013</v>
      </c>
      <c r="E88" s="16">
        <f t="shared" si="9"/>
        <v>4200.8</v>
      </c>
      <c r="F88" s="16">
        <f t="shared" si="9"/>
        <v>3625.6</v>
      </c>
      <c r="G88" s="16">
        <v>913</v>
      </c>
      <c r="H88" s="16">
        <v>854</v>
      </c>
      <c r="I88" s="16">
        <v>3287.8</v>
      </c>
      <c r="J88" s="16">
        <v>2771.6</v>
      </c>
      <c r="K88" s="16"/>
      <c r="L88" s="16"/>
      <c r="M88" s="50" t="s">
        <v>437</v>
      </c>
      <c r="N88" s="75"/>
    </row>
    <row r="89" spans="1:14" ht="42.6" customHeight="1" x14ac:dyDescent="0.25">
      <c r="A89" s="51"/>
      <c r="B89" s="51"/>
      <c r="C89" s="51"/>
      <c r="D89" s="16">
        <v>2014</v>
      </c>
      <c r="E89" s="16">
        <f t="shared" si="9"/>
        <v>4473.2</v>
      </c>
      <c r="F89" s="16">
        <f t="shared" si="9"/>
        <v>1830.6</v>
      </c>
      <c r="G89" s="16"/>
      <c r="H89" s="16"/>
      <c r="I89" s="16">
        <v>4473.2</v>
      </c>
      <c r="J89" s="16">
        <v>1830.6</v>
      </c>
      <c r="K89" s="16"/>
      <c r="L89" s="16"/>
      <c r="M89" s="52"/>
      <c r="N89" s="75"/>
    </row>
    <row r="90" spans="1:14" ht="32.25" customHeight="1" x14ac:dyDescent="0.25">
      <c r="A90" s="52"/>
      <c r="B90" s="52"/>
      <c r="C90" s="52"/>
      <c r="D90" s="16">
        <v>2015</v>
      </c>
      <c r="E90" s="16">
        <f t="shared" si="9"/>
        <v>10000</v>
      </c>
      <c r="F90" s="16">
        <f t="shared" si="9"/>
        <v>8609.7000000000007</v>
      </c>
      <c r="G90" s="16"/>
      <c r="H90" s="16"/>
      <c r="I90" s="16">
        <v>10000</v>
      </c>
      <c r="J90" s="16">
        <v>8609.7000000000007</v>
      </c>
      <c r="K90" s="16"/>
      <c r="L90" s="16"/>
      <c r="M90" s="30" t="s">
        <v>889</v>
      </c>
      <c r="N90" s="75"/>
    </row>
    <row r="91" spans="1:14" ht="21" customHeight="1" x14ac:dyDescent="0.25">
      <c r="A91" s="50" t="s">
        <v>438</v>
      </c>
      <c r="B91" s="50" t="s">
        <v>439</v>
      </c>
      <c r="C91" s="50" t="s">
        <v>323</v>
      </c>
      <c r="D91" s="16">
        <v>2013</v>
      </c>
      <c r="E91" s="16">
        <f t="shared" si="9"/>
        <v>3500</v>
      </c>
      <c r="F91" s="16">
        <f t="shared" si="9"/>
        <v>1944.9</v>
      </c>
      <c r="G91" s="16"/>
      <c r="H91" s="16"/>
      <c r="I91" s="16">
        <v>3500</v>
      </c>
      <c r="J91" s="16">
        <v>1944.9</v>
      </c>
      <c r="K91" s="16"/>
      <c r="L91" s="16"/>
      <c r="M91" s="50" t="s">
        <v>440</v>
      </c>
      <c r="N91" s="75"/>
    </row>
    <row r="92" spans="1:14" ht="34.9" customHeight="1" x14ac:dyDescent="0.25">
      <c r="A92" s="51"/>
      <c r="B92" s="51"/>
      <c r="C92" s="51"/>
      <c r="D92" s="16">
        <v>2014</v>
      </c>
      <c r="E92" s="16">
        <f t="shared" si="9"/>
        <v>1535.3</v>
      </c>
      <c r="F92" s="16">
        <f t="shared" si="9"/>
        <v>1266.4000000000001</v>
      </c>
      <c r="G92" s="16"/>
      <c r="H92" s="16"/>
      <c r="I92" s="16">
        <v>1535.3</v>
      </c>
      <c r="J92" s="16">
        <v>1266.4000000000001</v>
      </c>
      <c r="K92" s="16"/>
      <c r="L92" s="16"/>
      <c r="M92" s="52"/>
      <c r="N92" s="75"/>
    </row>
    <row r="93" spans="1:14" ht="56.25" customHeight="1" x14ac:dyDescent="0.25">
      <c r="A93" s="52"/>
      <c r="B93" s="52"/>
      <c r="C93" s="52"/>
      <c r="D93" s="16">
        <v>2015</v>
      </c>
      <c r="E93" s="16">
        <f t="shared" si="9"/>
        <v>3000</v>
      </c>
      <c r="F93" s="16">
        <f t="shared" si="9"/>
        <v>2132.3000000000002</v>
      </c>
      <c r="G93" s="16"/>
      <c r="H93" s="16"/>
      <c r="I93" s="16">
        <v>3000</v>
      </c>
      <c r="J93" s="16">
        <v>2132.3000000000002</v>
      </c>
      <c r="K93" s="16"/>
      <c r="L93" s="16"/>
      <c r="M93" s="30" t="s">
        <v>890</v>
      </c>
      <c r="N93" s="75"/>
    </row>
    <row r="94" spans="1:14" ht="56.25" customHeight="1" x14ac:dyDescent="0.25">
      <c r="A94" s="95" t="s">
        <v>441</v>
      </c>
      <c r="B94" s="95" t="s">
        <v>442</v>
      </c>
      <c r="C94" s="95" t="s">
        <v>323</v>
      </c>
      <c r="D94" s="16">
        <v>2013</v>
      </c>
      <c r="E94" s="16">
        <f t="shared" si="9"/>
        <v>36934.300000000003</v>
      </c>
      <c r="F94" s="16">
        <f t="shared" si="9"/>
        <v>38488.1</v>
      </c>
      <c r="G94" s="16"/>
      <c r="H94" s="16"/>
      <c r="I94" s="16">
        <v>36934.300000000003</v>
      </c>
      <c r="J94" s="16">
        <v>38488.1</v>
      </c>
      <c r="K94" s="16"/>
      <c r="L94" s="16"/>
      <c r="M94" s="95" t="s">
        <v>443</v>
      </c>
      <c r="N94" s="75"/>
    </row>
    <row r="95" spans="1:14" ht="45" customHeight="1" x14ac:dyDescent="0.25">
      <c r="A95" s="50" t="s">
        <v>444</v>
      </c>
      <c r="B95" s="50" t="s">
        <v>445</v>
      </c>
      <c r="C95" s="50" t="s">
        <v>323</v>
      </c>
      <c r="D95" s="16">
        <v>2013</v>
      </c>
      <c r="E95" s="16">
        <f t="shared" si="9"/>
        <v>19356.3</v>
      </c>
      <c r="F95" s="16">
        <f t="shared" si="9"/>
        <v>16911.900000000001</v>
      </c>
      <c r="G95" s="16">
        <v>16151.3</v>
      </c>
      <c r="H95" s="16">
        <v>13678.9</v>
      </c>
      <c r="I95" s="16">
        <v>3205</v>
      </c>
      <c r="J95" s="16">
        <v>3233</v>
      </c>
      <c r="K95" s="16"/>
      <c r="L95" s="16"/>
      <c r="M95" s="80" t="s">
        <v>443</v>
      </c>
      <c r="N95" s="75"/>
    </row>
    <row r="96" spans="1:14" ht="57.6" customHeight="1" x14ac:dyDescent="0.25">
      <c r="A96" s="51"/>
      <c r="B96" s="51"/>
      <c r="C96" s="51"/>
      <c r="D96" s="16">
        <v>2014</v>
      </c>
      <c r="E96" s="16">
        <f t="shared" si="9"/>
        <v>18571.2</v>
      </c>
      <c r="F96" s="16">
        <f t="shared" si="9"/>
        <v>17916.5</v>
      </c>
      <c r="G96" s="16"/>
      <c r="H96" s="16"/>
      <c r="I96" s="16">
        <v>18571.2</v>
      </c>
      <c r="J96" s="16">
        <v>17916.5</v>
      </c>
      <c r="K96" s="16"/>
      <c r="L96" s="16"/>
      <c r="M96" s="82"/>
      <c r="N96" s="75"/>
    </row>
    <row r="97" spans="1:14" ht="15" customHeight="1" x14ac:dyDescent="0.25">
      <c r="A97" s="52"/>
      <c r="B97" s="52"/>
      <c r="C97" s="52"/>
      <c r="D97" s="16">
        <v>2015</v>
      </c>
      <c r="E97" s="16">
        <f t="shared" si="9"/>
        <v>18729.3</v>
      </c>
      <c r="F97" s="16">
        <f t="shared" si="9"/>
        <v>18836.8</v>
      </c>
      <c r="G97" s="16"/>
      <c r="H97" s="16"/>
      <c r="I97" s="16">
        <v>18729.3</v>
      </c>
      <c r="J97" s="16">
        <v>18836.8</v>
      </c>
      <c r="K97" s="16"/>
      <c r="L97" s="16"/>
      <c r="M97" s="83"/>
      <c r="N97" s="75"/>
    </row>
    <row r="98" spans="1:14" ht="73.900000000000006" customHeight="1" x14ac:dyDescent="0.25">
      <c r="A98" s="16" t="s">
        <v>446</v>
      </c>
      <c r="B98" s="16" t="s">
        <v>447</v>
      </c>
      <c r="C98" s="16" t="s">
        <v>323</v>
      </c>
      <c r="D98" s="16">
        <v>2013</v>
      </c>
      <c r="E98" s="16">
        <f t="shared" si="9"/>
        <v>3717</v>
      </c>
      <c r="F98" s="16">
        <f t="shared" si="9"/>
        <v>3306.6</v>
      </c>
      <c r="G98" s="16">
        <v>3717</v>
      </c>
      <c r="H98" s="16">
        <v>3306.6</v>
      </c>
      <c r="I98" s="16"/>
      <c r="J98" s="16"/>
      <c r="K98" s="16"/>
      <c r="L98" s="16"/>
      <c r="M98" s="16" t="s">
        <v>448</v>
      </c>
      <c r="N98" s="75"/>
    </row>
    <row r="99" spans="1:14" x14ac:dyDescent="0.25">
      <c r="A99" s="50" t="s">
        <v>449</v>
      </c>
      <c r="B99" s="50" t="s">
        <v>450</v>
      </c>
      <c r="C99" s="50" t="s">
        <v>323</v>
      </c>
      <c r="D99" s="16">
        <v>2013</v>
      </c>
      <c r="E99" s="16">
        <f t="shared" si="9"/>
        <v>26607.9</v>
      </c>
      <c r="F99" s="16">
        <f t="shared" si="9"/>
        <v>28469.4</v>
      </c>
      <c r="G99" s="16">
        <v>24029.9</v>
      </c>
      <c r="H99" s="16">
        <v>25885</v>
      </c>
      <c r="I99" s="16">
        <v>2578</v>
      </c>
      <c r="J99" s="16">
        <v>2584.4</v>
      </c>
      <c r="K99" s="16"/>
      <c r="L99" s="16"/>
      <c r="M99" s="50" t="s">
        <v>451</v>
      </c>
      <c r="N99" s="75"/>
    </row>
    <row r="100" spans="1:14" ht="60.6" customHeight="1" x14ac:dyDescent="0.25">
      <c r="A100" s="52"/>
      <c r="B100" s="52"/>
      <c r="C100" s="52"/>
      <c r="D100" s="16">
        <v>2014</v>
      </c>
      <c r="E100" s="16">
        <f t="shared" si="9"/>
        <v>3938.7</v>
      </c>
      <c r="F100" s="16">
        <f t="shared" si="9"/>
        <v>0</v>
      </c>
      <c r="G100" s="16"/>
      <c r="H100" s="16"/>
      <c r="I100" s="16">
        <v>3938.7</v>
      </c>
      <c r="J100" s="16"/>
      <c r="K100" s="16"/>
      <c r="L100" s="16"/>
      <c r="M100" s="52"/>
      <c r="N100" s="75"/>
    </row>
    <row r="101" spans="1:14" ht="53.45" customHeight="1" x14ac:dyDescent="0.25">
      <c r="A101" s="50" t="s">
        <v>452</v>
      </c>
      <c r="B101" s="50" t="s">
        <v>453</v>
      </c>
      <c r="C101" s="50"/>
      <c r="D101" s="16">
        <v>2013</v>
      </c>
      <c r="E101" s="16">
        <f t="shared" si="9"/>
        <v>70703.600000000006</v>
      </c>
      <c r="F101" s="16">
        <f t="shared" si="9"/>
        <v>66628.800000000003</v>
      </c>
      <c r="G101" s="16">
        <v>67167.600000000006</v>
      </c>
      <c r="H101" s="16">
        <v>63439.7</v>
      </c>
      <c r="I101" s="16">
        <v>3536</v>
      </c>
      <c r="J101" s="16">
        <v>3189.1</v>
      </c>
      <c r="K101" s="16"/>
      <c r="L101" s="16"/>
      <c r="M101" s="80" t="s">
        <v>451</v>
      </c>
      <c r="N101" s="75"/>
    </row>
    <row r="102" spans="1:14" ht="15.6" customHeight="1" x14ac:dyDescent="0.25">
      <c r="A102" s="51"/>
      <c r="B102" s="51"/>
      <c r="C102" s="51"/>
      <c r="D102" s="16">
        <v>2014</v>
      </c>
      <c r="E102" s="16">
        <f t="shared" si="9"/>
        <v>8874.2999999999993</v>
      </c>
      <c r="F102" s="16">
        <f t="shared" si="9"/>
        <v>5117</v>
      </c>
      <c r="G102" s="16"/>
      <c r="H102" s="16"/>
      <c r="I102" s="16">
        <v>8874.2999999999993</v>
      </c>
      <c r="J102" s="16">
        <v>5117</v>
      </c>
      <c r="K102" s="16"/>
      <c r="L102" s="16"/>
      <c r="M102" s="82"/>
      <c r="N102" s="75"/>
    </row>
    <row r="103" spans="1:14" ht="26.25" customHeight="1" x14ac:dyDescent="0.25">
      <c r="A103" s="52"/>
      <c r="B103" s="52"/>
      <c r="C103" s="52"/>
      <c r="D103" s="16">
        <v>2015</v>
      </c>
      <c r="E103" s="16">
        <f t="shared" si="9"/>
        <v>3979.5</v>
      </c>
      <c r="F103" s="16">
        <f t="shared" si="9"/>
        <v>3956.5</v>
      </c>
      <c r="G103" s="16"/>
      <c r="H103" s="16"/>
      <c r="I103" s="16">
        <v>3979.5</v>
      </c>
      <c r="J103" s="16">
        <v>3956.5</v>
      </c>
      <c r="K103" s="16"/>
      <c r="L103" s="16"/>
      <c r="M103" s="83"/>
      <c r="N103" s="75"/>
    </row>
    <row r="104" spans="1:14" ht="46.9" customHeight="1" x14ac:dyDescent="0.25">
      <c r="A104" s="50" t="s">
        <v>454</v>
      </c>
      <c r="B104" s="50" t="s">
        <v>455</v>
      </c>
      <c r="C104" s="50" t="s">
        <v>323</v>
      </c>
      <c r="D104" s="16">
        <v>2013</v>
      </c>
      <c r="E104" s="16">
        <f t="shared" si="9"/>
        <v>4068</v>
      </c>
      <c r="F104" s="16">
        <f t="shared" si="9"/>
        <v>3659.8</v>
      </c>
      <c r="G104" s="16">
        <v>3870</v>
      </c>
      <c r="H104" s="16">
        <v>3461.8</v>
      </c>
      <c r="I104" s="16">
        <v>198</v>
      </c>
      <c r="J104" s="16">
        <v>198</v>
      </c>
      <c r="K104" s="16"/>
      <c r="L104" s="16"/>
      <c r="M104" s="80" t="s">
        <v>456</v>
      </c>
      <c r="N104" s="75"/>
    </row>
    <row r="105" spans="1:14" ht="53.45" customHeight="1" x14ac:dyDescent="0.25">
      <c r="A105" s="51"/>
      <c r="B105" s="51"/>
      <c r="C105" s="51"/>
      <c r="D105" s="16">
        <v>2014</v>
      </c>
      <c r="E105" s="16">
        <f t="shared" si="9"/>
        <v>4073.7</v>
      </c>
      <c r="F105" s="16">
        <f t="shared" si="9"/>
        <v>4073.7</v>
      </c>
      <c r="G105" s="16">
        <v>3870</v>
      </c>
      <c r="H105" s="16">
        <v>3870</v>
      </c>
      <c r="I105" s="16">
        <v>203.7</v>
      </c>
      <c r="J105" s="16">
        <v>203.7</v>
      </c>
      <c r="K105" s="16"/>
      <c r="L105" s="16"/>
      <c r="M105" s="82"/>
      <c r="N105" s="75"/>
    </row>
    <row r="106" spans="1:14" ht="24" customHeight="1" x14ac:dyDescent="0.25">
      <c r="A106" s="52"/>
      <c r="B106" s="52"/>
      <c r="C106" s="52"/>
      <c r="D106" s="16">
        <v>2015</v>
      </c>
      <c r="E106" s="16">
        <f t="shared" si="9"/>
        <v>4074</v>
      </c>
      <c r="F106" s="16">
        <f t="shared" si="9"/>
        <v>203.7</v>
      </c>
      <c r="G106" s="16">
        <v>3870.3</v>
      </c>
      <c r="H106" s="16"/>
      <c r="I106" s="16">
        <v>203.7</v>
      </c>
      <c r="J106" s="16">
        <v>203.7</v>
      </c>
      <c r="K106" s="16"/>
      <c r="L106" s="16"/>
      <c r="M106" s="83"/>
      <c r="N106" s="75"/>
    </row>
    <row r="107" spans="1:14" ht="72" customHeight="1" x14ac:dyDescent="0.25">
      <c r="A107" s="50" t="s">
        <v>457</v>
      </c>
      <c r="B107" s="50" t="s">
        <v>458</v>
      </c>
      <c r="C107" s="50" t="s">
        <v>323</v>
      </c>
      <c r="D107" s="16">
        <v>2013</v>
      </c>
      <c r="E107" s="16">
        <f t="shared" si="9"/>
        <v>680.2</v>
      </c>
      <c r="F107" s="16">
        <f t="shared" si="9"/>
        <v>593.79999999999995</v>
      </c>
      <c r="G107" s="16"/>
      <c r="H107" s="16"/>
      <c r="I107" s="16">
        <v>680.2</v>
      </c>
      <c r="J107" s="16">
        <v>593.79999999999995</v>
      </c>
      <c r="K107" s="16"/>
      <c r="L107" s="16"/>
      <c r="M107" s="50" t="s">
        <v>459</v>
      </c>
      <c r="N107" s="75"/>
    </row>
    <row r="108" spans="1:14" ht="16.149999999999999" customHeight="1" x14ac:dyDescent="0.25">
      <c r="A108" s="51"/>
      <c r="B108" s="51"/>
      <c r="C108" s="51"/>
      <c r="D108" s="16">
        <v>2014</v>
      </c>
      <c r="E108" s="16">
        <f t="shared" si="9"/>
        <v>672.1</v>
      </c>
      <c r="F108" s="16">
        <f t="shared" si="9"/>
        <v>672</v>
      </c>
      <c r="G108" s="16"/>
      <c r="H108" s="16"/>
      <c r="I108" s="16">
        <v>672.1</v>
      </c>
      <c r="J108" s="16">
        <v>672</v>
      </c>
      <c r="K108" s="16"/>
      <c r="L108" s="16"/>
      <c r="M108" s="52"/>
      <c r="N108" s="75"/>
    </row>
    <row r="109" spans="1:14" ht="25.5" customHeight="1" x14ac:dyDescent="0.35">
      <c r="A109" s="52"/>
      <c r="B109" s="52"/>
      <c r="C109" s="52"/>
      <c r="D109" s="16">
        <v>2015</v>
      </c>
      <c r="E109" s="16">
        <f t="shared" si="9"/>
        <v>699.8</v>
      </c>
      <c r="F109" s="16">
        <f t="shared" si="9"/>
        <v>647.20000000000005</v>
      </c>
      <c r="G109" s="16"/>
      <c r="H109" s="16"/>
      <c r="I109" s="16">
        <v>699.8</v>
      </c>
      <c r="J109" s="16">
        <v>647.20000000000005</v>
      </c>
      <c r="K109" s="16"/>
      <c r="L109" s="16"/>
      <c r="M109" s="30"/>
      <c r="N109" s="96" t="s">
        <v>885</v>
      </c>
    </row>
    <row r="110" spans="1:14" ht="21.6" customHeight="1" x14ac:dyDescent="0.25">
      <c r="A110" s="50" t="s">
        <v>460</v>
      </c>
      <c r="B110" s="50" t="s">
        <v>461</v>
      </c>
      <c r="C110" s="50" t="s">
        <v>323</v>
      </c>
      <c r="D110" s="16">
        <v>2013</v>
      </c>
      <c r="E110" s="16">
        <f t="shared" si="9"/>
        <v>32181.7</v>
      </c>
      <c r="F110" s="16">
        <f t="shared" si="9"/>
        <v>0</v>
      </c>
      <c r="G110" s="16">
        <v>32181.7</v>
      </c>
      <c r="H110" s="16"/>
      <c r="I110" s="16"/>
      <c r="J110" s="16"/>
      <c r="K110" s="16"/>
      <c r="L110" s="16"/>
      <c r="M110" s="50" t="s">
        <v>462</v>
      </c>
      <c r="N110" s="75"/>
    </row>
    <row r="111" spans="1:14" ht="65.45" customHeight="1" x14ac:dyDescent="0.25">
      <c r="A111" s="52"/>
      <c r="B111" s="52"/>
      <c r="C111" s="52"/>
      <c r="D111" s="16">
        <v>2014</v>
      </c>
      <c r="E111" s="16">
        <f t="shared" si="9"/>
        <v>11268</v>
      </c>
      <c r="F111" s="16">
        <f t="shared" si="9"/>
        <v>11268</v>
      </c>
      <c r="G111" s="16">
        <v>11268</v>
      </c>
      <c r="H111" s="16">
        <v>11268</v>
      </c>
      <c r="I111" s="16"/>
      <c r="J111" s="16"/>
      <c r="K111" s="16"/>
      <c r="L111" s="16"/>
      <c r="M111" s="52"/>
      <c r="N111" s="75"/>
    </row>
    <row r="112" spans="1:14" x14ac:dyDescent="0.25">
      <c r="A112" s="50" t="s">
        <v>463</v>
      </c>
      <c r="B112" s="50" t="s">
        <v>464</v>
      </c>
      <c r="C112" s="50" t="s">
        <v>323</v>
      </c>
      <c r="D112" s="16">
        <v>2013</v>
      </c>
      <c r="E112" s="16">
        <f t="shared" si="9"/>
        <v>2189</v>
      </c>
      <c r="F112" s="16">
        <f t="shared" si="9"/>
        <v>1569</v>
      </c>
      <c r="G112" s="16">
        <v>2189</v>
      </c>
      <c r="H112" s="16">
        <v>1569</v>
      </c>
      <c r="I112" s="16"/>
      <c r="J112" s="16"/>
      <c r="K112" s="16"/>
      <c r="L112" s="16"/>
      <c r="M112" s="50" t="s">
        <v>465</v>
      </c>
      <c r="N112" s="75"/>
    </row>
    <row r="113" spans="1:14" ht="79.150000000000006" customHeight="1" x14ac:dyDescent="0.25">
      <c r="A113" s="52"/>
      <c r="B113" s="52"/>
      <c r="C113" s="52"/>
      <c r="D113" s="16">
        <v>2014</v>
      </c>
      <c r="E113" s="16">
        <f t="shared" si="9"/>
        <v>4993</v>
      </c>
      <c r="F113" s="16">
        <f t="shared" si="9"/>
        <v>3742.6</v>
      </c>
      <c r="G113" s="16">
        <v>4993</v>
      </c>
      <c r="H113" s="16">
        <v>3742.6</v>
      </c>
      <c r="I113" s="16"/>
      <c r="J113" s="16"/>
      <c r="K113" s="16"/>
      <c r="L113" s="16"/>
      <c r="M113" s="52"/>
      <c r="N113" s="75"/>
    </row>
    <row r="114" spans="1:14" ht="87.6" customHeight="1" x14ac:dyDescent="0.25">
      <c r="A114" s="31" t="s">
        <v>466</v>
      </c>
      <c r="B114" s="31" t="s">
        <v>467</v>
      </c>
      <c r="C114" s="31" t="s">
        <v>323</v>
      </c>
      <c r="D114" s="16">
        <v>2013</v>
      </c>
      <c r="E114" s="16">
        <f t="shared" si="9"/>
        <v>3666.6</v>
      </c>
      <c r="F114" s="16">
        <f t="shared" si="9"/>
        <v>2225.4</v>
      </c>
      <c r="G114" s="16">
        <v>3666.6</v>
      </c>
      <c r="H114" s="16">
        <v>2225.4</v>
      </c>
      <c r="I114" s="16"/>
      <c r="J114" s="16"/>
      <c r="K114" s="16"/>
      <c r="L114" s="16"/>
      <c r="M114" s="31" t="s">
        <v>465</v>
      </c>
      <c r="N114" s="75"/>
    </row>
    <row r="115" spans="1:14" ht="71.45" customHeight="1" x14ac:dyDescent="0.25">
      <c r="A115" s="30" t="s">
        <v>468</v>
      </c>
      <c r="B115" s="30" t="s">
        <v>469</v>
      </c>
      <c r="C115" s="30" t="s">
        <v>323</v>
      </c>
      <c r="D115" s="16">
        <v>2013</v>
      </c>
      <c r="E115" s="16">
        <f t="shared" si="9"/>
        <v>8800</v>
      </c>
      <c r="F115" s="16">
        <f t="shared" si="9"/>
        <v>8162.1</v>
      </c>
      <c r="G115" s="16">
        <v>8800</v>
      </c>
      <c r="H115" s="16">
        <v>8162.1</v>
      </c>
      <c r="I115" s="16"/>
      <c r="J115" s="16"/>
      <c r="K115" s="16"/>
      <c r="L115" s="16"/>
      <c r="M115" s="30" t="s">
        <v>470</v>
      </c>
      <c r="N115" s="75"/>
    </row>
    <row r="116" spans="1:14" ht="36" customHeight="1" x14ac:dyDescent="0.25">
      <c r="A116" s="97" t="s">
        <v>471</v>
      </c>
      <c r="B116" s="50" t="s">
        <v>472</v>
      </c>
      <c r="C116" s="50" t="s">
        <v>323</v>
      </c>
      <c r="D116" s="16">
        <v>2013</v>
      </c>
      <c r="E116" s="16">
        <f t="shared" si="9"/>
        <v>173.2</v>
      </c>
      <c r="F116" s="16">
        <f t="shared" si="9"/>
        <v>173.2</v>
      </c>
      <c r="G116" s="16">
        <v>163.19999999999999</v>
      </c>
      <c r="H116" s="16">
        <v>163.19999999999999</v>
      </c>
      <c r="I116" s="16">
        <v>10</v>
      </c>
      <c r="J116" s="16">
        <v>10</v>
      </c>
      <c r="K116" s="16"/>
      <c r="L116" s="16"/>
      <c r="M116" s="80" t="s">
        <v>470</v>
      </c>
      <c r="N116" s="75"/>
    </row>
    <row r="117" spans="1:14" ht="20.45" customHeight="1" x14ac:dyDescent="0.25">
      <c r="A117" s="98"/>
      <c r="B117" s="51"/>
      <c r="C117" s="51"/>
      <c r="D117" s="16">
        <v>2014</v>
      </c>
      <c r="E117" s="16">
        <f t="shared" si="9"/>
        <v>173.2</v>
      </c>
      <c r="F117" s="16">
        <f t="shared" si="9"/>
        <v>173.2</v>
      </c>
      <c r="G117" s="16">
        <v>163.19999999999999</v>
      </c>
      <c r="H117" s="16">
        <v>163.19999999999999</v>
      </c>
      <c r="I117" s="16">
        <v>10</v>
      </c>
      <c r="J117" s="16">
        <v>10</v>
      </c>
      <c r="K117" s="16"/>
      <c r="L117" s="16"/>
      <c r="M117" s="82"/>
      <c r="N117" s="75"/>
    </row>
    <row r="118" spans="1:14" ht="18.600000000000001" customHeight="1" x14ac:dyDescent="0.25">
      <c r="A118" s="99"/>
      <c r="B118" s="52"/>
      <c r="C118" s="52"/>
      <c r="D118" s="16">
        <v>2015</v>
      </c>
      <c r="E118" s="16">
        <f t="shared" si="9"/>
        <v>173.2</v>
      </c>
      <c r="F118" s="16">
        <f t="shared" si="9"/>
        <v>10</v>
      </c>
      <c r="G118" s="16">
        <v>163.19999999999999</v>
      </c>
      <c r="H118" s="16"/>
      <c r="I118" s="16">
        <v>10</v>
      </c>
      <c r="J118" s="16">
        <v>10</v>
      </c>
      <c r="K118" s="16"/>
      <c r="L118" s="16"/>
      <c r="M118" s="83"/>
      <c r="N118" s="75"/>
    </row>
    <row r="119" spans="1:14" ht="57" customHeight="1" x14ac:dyDescent="0.25">
      <c r="A119" s="50" t="s">
        <v>473</v>
      </c>
      <c r="B119" s="50" t="s">
        <v>474</v>
      </c>
      <c r="C119" s="50" t="s">
        <v>323</v>
      </c>
      <c r="D119" s="16">
        <v>2014</v>
      </c>
      <c r="E119" s="16">
        <f t="shared" si="9"/>
        <v>98.1</v>
      </c>
      <c r="F119" s="16">
        <f t="shared" si="9"/>
        <v>98.1</v>
      </c>
      <c r="G119" s="16"/>
      <c r="H119" s="16"/>
      <c r="I119" s="16">
        <v>98.1</v>
      </c>
      <c r="J119" s="16">
        <v>98.1</v>
      </c>
      <c r="K119" s="16"/>
      <c r="L119" s="16"/>
      <c r="M119" s="50" t="s">
        <v>1089</v>
      </c>
      <c r="N119" s="75"/>
    </row>
    <row r="120" spans="1:14" ht="16.149999999999999" customHeight="1" x14ac:dyDescent="0.25">
      <c r="A120" s="52"/>
      <c r="B120" s="52"/>
      <c r="C120" s="52"/>
      <c r="D120" s="16">
        <v>2015</v>
      </c>
      <c r="E120" s="16">
        <f t="shared" si="9"/>
        <v>90</v>
      </c>
      <c r="F120" s="16">
        <f t="shared" si="9"/>
        <v>88.9</v>
      </c>
      <c r="G120" s="16"/>
      <c r="H120" s="16"/>
      <c r="I120" s="16">
        <v>90</v>
      </c>
      <c r="J120" s="16">
        <v>88.9</v>
      </c>
      <c r="K120" s="16"/>
      <c r="L120" s="16"/>
      <c r="M120" s="52"/>
      <c r="N120" s="75"/>
    </row>
    <row r="121" spans="1:14" ht="57" customHeight="1" x14ac:dyDescent="0.25">
      <c r="A121" s="31" t="s">
        <v>475</v>
      </c>
      <c r="B121" s="31" t="s">
        <v>476</v>
      </c>
      <c r="C121" s="31" t="s">
        <v>384</v>
      </c>
      <c r="D121" s="16">
        <v>2015</v>
      </c>
      <c r="E121" s="16">
        <f t="shared" si="9"/>
        <v>0</v>
      </c>
      <c r="F121" s="16">
        <f t="shared" si="9"/>
        <v>0</v>
      </c>
      <c r="G121" s="16">
        <v>0</v>
      </c>
      <c r="H121" s="16">
        <v>0</v>
      </c>
      <c r="I121" s="16">
        <v>0</v>
      </c>
      <c r="J121" s="16">
        <v>0</v>
      </c>
      <c r="K121" s="16"/>
      <c r="L121" s="16"/>
      <c r="M121" s="31" t="s">
        <v>891</v>
      </c>
      <c r="N121" s="75"/>
    </row>
    <row r="122" spans="1:14" ht="46.15" customHeight="1" x14ac:dyDescent="0.25">
      <c r="A122" s="31" t="s">
        <v>477</v>
      </c>
      <c r="B122" s="31" t="s">
        <v>478</v>
      </c>
      <c r="C122" s="31" t="s">
        <v>310</v>
      </c>
      <c r="D122" s="16">
        <v>2015</v>
      </c>
      <c r="E122" s="16">
        <f t="shared" si="9"/>
        <v>0</v>
      </c>
      <c r="F122" s="16">
        <f t="shared" si="9"/>
        <v>0</v>
      </c>
      <c r="G122" s="16">
        <v>0</v>
      </c>
      <c r="H122" s="16">
        <v>0</v>
      </c>
      <c r="I122" s="16"/>
      <c r="J122" s="16"/>
      <c r="K122" s="16"/>
      <c r="L122" s="16"/>
      <c r="M122" s="31" t="s">
        <v>891</v>
      </c>
      <c r="N122" s="75"/>
    </row>
    <row r="123" spans="1:14" ht="45.6" customHeight="1" x14ac:dyDescent="0.25">
      <c r="A123" s="31" t="s">
        <v>479</v>
      </c>
      <c r="B123" s="31" t="s">
        <v>480</v>
      </c>
      <c r="C123" s="31" t="s">
        <v>317</v>
      </c>
      <c r="D123" s="16">
        <v>2015</v>
      </c>
      <c r="E123" s="16">
        <f t="shared" si="9"/>
        <v>0</v>
      </c>
      <c r="F123" s="16">
        <f t="shared" si="9"/>
        <v>0</v>
      </c>
      <c r="G123" s="16">
        <v>0</v>
      </c>
      <c r="H123" s="16">
        <v>0</v>
      </c>
      <c r="I123" s="16">
        <v>0</v>
      </c>
      <c r="J123" s="16">
        <v>0</v>
      </c>
      <c r="K123" s="16"/>
      <c r="L123" s="16"/>
      <c r="M123" s="31" t="s">
        <v>891</v>
      </c>
      <c r="N123" s="75"/>
    </row>
    <row r="124" spans="1:14" ht="57" customHeight="1" x14ac:dyDescent="0.25">
      <c r="A124" s="31" t="s">
        <v>481</v>
      </c>
      <c r="B124" s="31" t="s">
        <v>482</v>
      </c>
      <c r="C124" s="31" t="s">
        <v>296</v>
      </c>
      <c r="D124" s="16">
        <v>2015</v>
      </c>
      <c r="E124" s="16">
        <f t="shared" si="9"/>
        <v>4800</v>
      </c>
      <c r="F124" s="16">
        <f t="shared" si="9"/>
        <v>5347.3</v>
      </c>
      <c r="G124" s="16">
        <v>0</v>
      </c>
      <c r="H124" s="16">
        <v>0</v>
      </c>
      <c r="I124" s="16">
        <v>4800</v>
      </c>
      <c r="J124" s="16">
        <v>5347.3</v>
      </c>
      <c r="K124" s="16"/>
      <c r="L124" s="16"/>
      <c r="M124" s="31" t="s">
        <v>892</v>
      </c>
      <c r="N124" s="75"/>
    </row>
    <row r="125" spans="1:14" ht="169.5" customHeight="1" x14ac:dyDescent="0.25">
      <c r="A125" s="31" t="s">
        <v>483</v>
      </c>
      <c r="B125" s="31" t="s">
        <v>484</v>
      </c>
      <c r="C125" s="31"/>
      <c r="D125" s="16">
        <v>2015</v>
      </c>
      <c r="E125" s="16">
        <f t="shared" si="9"/>
        <v>0</v>
      </c>
      <c r="F125" s="16">
        <f t="shared" si="9"/>
        <v>0</v>
      </c>
      <c r="G125" s="16">
        <v>0</v>
      </c>
      <c r="H125" s="16">
        <v>0</v>
      </c>
      <c r="I125" s="16"/>
      <c r="J125" s="16">
        <v>0</v>
      </c>
      <c r="K125" s="16"/>
      <c r="L125" s="16"/>
      <c r="M125" s="31" t="s">
        <v>891</v>
      </c>
      <c r="N125" s="75"/>
    </row>
    <row r="126" spans="1:14" ht="57" customHeight="1" x14ac:dyDescent="0.25">
      <c r="A126" s="31" t="s">
        <v>485</v>
      </c>
      <c r="B126" s="31" t="s">
        <v>486</v>
      </c>
      <c r="C126" s="31" t="s">
        <v>310</v>
      </c>
      <c r="D126" s="16">
        <v>2015</v>
      </c>
      <c r="E126" s="16">
        <f t="shared" si="9"/>
        <v>0</v>
      </c>
      <c r="F126" s="16">
        <f t="shared" si="9"/>
        <v>0</v>
      </c>
      <c r="G126" s="16">
        <v>0</v>
      </c>
      <c r="H126" s="16">
        <v>0</v>
      </c>
      <c r="I126" s="16">
        <v>0</v>
      </c>
      <c r="J126" s="16">
        <v>0</v>
      </c>
      <c r="K126" s="16"/>
      <c r="L126" s="16"/>
      <c r="M126" s="31" t="s">
        <v>891</v>
      </c>
      <c r="N126" s="75"/>
    </row>
    <row r="127" spans="1:14" ht="46.15" customHeight="1" x14ac:dyDescent="0.25">
      <c r="A127" s="31" t="s">
        <v>487</v>
      </c>
      <c r="B127" s="31" t="s">
        <v>488</v>
      </c>
      <c r="C127" s="31" t="s">
        <v>489</v>
      </c>
      <c r="D127" s="16">
        <v>2015</v>
      </c>
      <c r="E127" s="16">
        <f t="shared" si="9"/>
        <v>556</v>
      </c>
      <c r="F127" s="16">
        <f t="shared" si="9"/>
        <v>531.1</v>
      </c>
      <c r="G127" s="16">
        <v>0</v>
      </c>
      <c r="H127" s="16">
        <v>0</v>
      </c>
      <c r="I127" s="16">
        <v>556</v>
      </c>
      <c r="J127" s="16">
        <v>531.1</v>
      </c>
      <c r="K127" s="16"/>
      <c r="L127" s="16"/>
      <c r="M127" s="31" t="s">
        <v>893</v>
      </c>
      <c r="N127" s="75"/>
    </row>
    <row r="128" spans="1:14" ht="44.45" customHeight="1" x14ac:dyDescent="0.25">
      <c r="A128" s="31" t="s">
        <v>490</v>
      </c>
      <c r="B128" s="31" t="s">
        <v>491</v>
      </c>
      <c r="C128" s="31" t="s">
        <v>359</v>
      </c>
      <c r="D128" s="16">
        <v>2015</v>
      </c>
      <c r="E128" s="16">
        <f t="shared" si="9"/>
        <v>1427.4</v>
      </c>
      <c r="F128" s="16">
        <f t="shared" si="9"/>
        <v>1427.4</v>
      </c>
      <c r="G128" s="16">
        <v>0</v>
      </c>
      <c r="H128" s="16">
        <v>0</v>
      </c>
      <c r="I128" s="16">
        <v>1427.4</v>
      </c>
      <c r="J128" s="16">
        <v>1427.4</v>
      </c>
      <c r="K128" s="16"/>
      <c r="L128" s="16"/>
      <c r="M128" s="31" t="s">
        <v>893</v>
      </c>
      <c r="N128" s="75"/>
    </row>
    <row r="129" spans="1:14" ht="45.6" customHeight="1" x14ac:dyDescent="0.25">
      <c r="A129" s="31" t="s">
        <v>492</v>
      </c>
      <c r="B129" s="31" t="s">
        <v>493</v>
      </c>
      <c r="C129" s="31" t="s">
        <v>330</v>
      </c>
      <c r="D129" s="16">
        <v>2015</v>
      </c>
      <c r="E129" s="16">
        <f t="shared" si="9"/>
        <v>2107</v>
      </c>
      <c r="F129" s="16">
        <f t="shared" si="9"/>
        <v>2581.9</v>
      </c>
      <c r="G129" s="16"/>
      <c r="H129" s="16">
        <v>0</v>
      </c>
      <c r="I129" s="16">
        <v>2107</v>
      </c>
      <c r="J129" s="16">
        <v>2581.9</v>
      </c>
      <c r="K129" s="16"/>
      <c r="L129" s="16"/>
      <c r="M129" s="31" t="s">
        <v>894</v>
      </c>
      <c r="N129" s="75"/>
    </row>
    <row r="130" spans="1:14" ht="44.45" customHeight="1" x14ac:dyDescent="0.25">
      <c r="A130" s="31" t="s">
        <v>494</v>
      </c>
      <c r="B130" s="31" t="s">
        <v>495</v>
      </c>
      <c r="C130" s="31" t="s">
        <v>306</v>
      </c>
      <c r="D130" s="16">
        <v>2015</v>
      </c>
      <c r="E130" s="16">
        <f t="shared" si="9"/>
        <v>2183.1999999999998</v>
      </c>
      <c r="F130" s="16">
        <f t="shared" si="9"/>
        <v>1988.4</v>
      </c>
      <c r="G130" s="16">
        <v>0</v>
      </c>
      <c r="H130" s="16">
        <v>0</v>
      </c>
      <c r="I130" s="16">
        <v>2183.1999999999998</v>
      </c>
      <c r="J130" s="16">
        <v>1988.4</v>
      </c>
      <c r="K130" s="16"/>
      <c r="L130" s="16"/>
      <c r="M130" s="31" t="s">
        <v>894</v>
      </c>
      <c r="N130" s="75"/>
    </row>
    <row r="131" spans="1:14" ht="57" customHeight="1" x14ac:dyDescent="0.25">
      <c r="A131" s="31" t="s">
        <v>496</v>
      </c>
      <c r="B131" s="31" t="s">
        <v>497</v>
      </c>
      <c r="C131" s="31" t="s">
        <v>306</v>
      </c>
      <c r="D131" s="16">
        <v>2015</v>
      </c>
      <c r="E131" s="16">
        <f t="shared" si="9"/>
        <v>1811</v>
      </c>
      <c r="F131" s="16">
        <f t="shared" si="9"/>
        <v>2106.1</v>
      </c>
      <c r="G131" s="16">
        <v>0</v>
      </c>
      <c r="H131" s="16">
        <v>0</v>
      </c>
      <c r="I131" s="16">
        <v>1811</v>
      </c>
      <c r="J131" s="16">
        <v>2106.1</v>
      </c>
      <c r="K131" s="16"/>
      <c r="L131" s="16"/>
      <c r="M131" s="31" t="s">
        <v>893</v>
      </c>
      <c r="N131" s="75"/>
    </row>
    <row r="132" spans="1:14" ht="57" customHeight="1" x14ac:dyDescent="0.25">
      <c r="A132" s="31" t="s">
        <v>498</v>
      </c>
      <c r="B132" s="31" t="s">
        <v>499</v>
      </c>
      <c r="C132" s="31" t="s">
        <v>330</v>
      </c>
      <c r="D132" s="16">
        <v>2015</v>
      </c>
      <c r="E132" s="16">
        <f t="shared" si="9"/>
        <v>272.60000000000002</v>
      </c>
      <c r="F132" s="16">
        <f t="shared" si="9"/>
        <v>232.9</v>
      </c>
      <c r="G132" s="16">
        <v>0</v>
      </c>
      <c r="H132" s="16">
        <v>0</v>
      </c>
      <c r="I132" s="16">
        <v>272.60000000000002</v>
      </c>
      <c r="J132" s="16">
        <v>232.9</v>
      </c>
      <c r="K132" s="16"/>
      <c r="L132" s="16"/>
      <c r="M132" s="31" t="s">
        <v>895</v>
      </c>
      <c r="N132" s="75"/>
    </row>
    <row r="133" spans="1:14" ht="94.5" customHeight="1" x14ac:dyDescent="0.25">
      <c r="A133" s="31"/>
      <c r="B133" s="31" t="s">
        <v>500</v>
      </c>
      <c r="C133" s="31" t="s">
        <v>296</v>
      </c>
      <c r="D133" s="16">
        <v>2015</v>
      </c>
      <c r="E133" s="16"/>
      <c r="F133" s="16">
        <f>J133</f>
        <v>1559.6</v>
      </c>
      <c r="G133" s="16"/>
      <c r="H133" s="16"/>
      <c r="I133" s="16"/>
      <c r="J133" s="16">
        <v>1559.6</v>
      </c>
      <c r="K133" s="16"/>
      <c r="L133" s="16"/>
      <c r="M133" s="31" t="s">
        <v>1087</v>
      </c>
      <c r="N133" s="75"/>
    </row>
    <row r="134" spans="1:14" ht="63" customHeight="1" x14ac:dyDescent="0.25">
      <c r="A134" s="31"/>
      <c r="B134" s="31" t="s">
        <v>501</v>
      </c>
      <c r="C134" s="31" t="s">
        <v>340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31" t="s">
        <v>502</v>
      </c>
      <c r="N134" s="75"/>
    </row>
    <row r="135" spans="1:14" ht="15.6" customHeight="1" x14ac:dyDescent="0.25">
      <c r="A135" s="74" t="s">
        <v>503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5"/>
    </row>
    <row r="136" spans="1:14" ht="15.6" customHeight="1" x14ac:dyDescent="0.25">
      <c r="A136" s="50"/>
      <c r="B136" s="50" t="s">
        <v>293</v>
      </c>
      <c r="C136" s="50"/>
      <c r="D136" s="16">
        <v>2013</v>
      </c>
      <c r="E136" s="16">
        <f t="shared" ref="E136:F143" si="10">G136+I136+K136</f>
        <v>4287.5</v>
      </c>
      <c r="F136" s="16">
        <f t="shared" si="10"/>
        <v>3098.7</v>
      </c>
      <c r="G136" s="16">
        <f>G138+G139</f>
        <v>1987.5</v>
      </c>
      <c r="H136" s="16">
        <f t="shared" ref="H136:L136" si="11">H138+H139</f>
        <v>1643.1</v>
      </c>
      <c r="I136" s="16">
        <f t="shared" si="11"/>
        <v>2300</v>
      </c>
      <c r="J136" s="16">
        <f t="shared" si="11"/>
        <v>1455.6</v>
      </c>
      <c r="K136" s="16">
        <f t="shared" si="11"/>
        <v>0</v>
      </c>
      <c r="L136" s="16">
        <f t="shared" si="11"/>
        <v>0</v>
      </c>
      <c r="M136" s="50"/>
      <c r="N136" s="75"/>
    </row>
    <row r="137" spans="1:14" ht="15.6" customHeight="1" x14ac:dyDescent="0.25">
      <c r="A137" s="52"/>
      <c r="B137" s="52"/>
      <c r="C137" s="52"/>
      <c r="D137" s="16">
        <v>2015</v>
      </c>
      <c r="E137" s="16">
        <f t="shared" si="10"/>
        <v>5100</v>
      </c>
      <c r="F137" s="16">
        <f t="shared" si="10"/>
        <v>0</v>
      </c>
      <c r="G137" s="16">
        <f>G140+G141+G142+G143</f>
        <v>1800</v>
      </c>
      <c r="H137" s="16">
        <f t="shared" ref="H137:L137" si="12">H140+H141+H142+H143</f>
        <v>0</v>
      </c>
      <c r="I137" s="16">
        <f t="shared" si="12"/>
        <v>3300</v>
      </c>
      <c r="J137" s="16">
        <f t="shared" si="12"/>
        <v>0</v>
      </c>
      <c r="K137" s="16">
        <f t="shared" si="12"/>
        <v>0</v>
      </c>
      <c r="L137" s="16">
        <f t="shared" si="12"/>
        <v>0</v>
      </c>
      <c r="M137" s="52"/>
      <c r="N137" s="75"/>
    </row>
    <row r="138" spans="1:14" ht="79.900000000000006" customHeight="1" x14ac:dyDescent="0.25">
      <c r="A138" s="16" t="s">
        <v>504</v>
      </c>
      <c r="B138" s="16" t="s">
        <v>505</v>
      </c>
      <c r="C138" s="16" t="s">
        <v>347</v>
      </c>
      <c r="D138" s="16">
        <v>2013</v>
      </c>
      <c r="E138" s="16">
        <f t="shared" si="10"/>
        <v>4100</v>
      </c>
      <c r="F138" s="16">
        <f t="shared" si="10"/>
        <v>2911.2</v>
      </c>
      <c r="G138" s="16">
        <v>1800</v>
      </c>
      <c r="H138" s="16">
        <v>1455.6</v>
      </c>
      <c r="I138" s="16">
        <v>2300</v>
      </c>
      <c r="J138" s="16">
        <v>1455.6</v>
      </c>
      <c r="K138" s="16"/>
      <c r="L138" s="16"/>
      <c r="M138" s="16" t="s">
        <v>506</v>
      </c>
      <c r="N138" s="75"/>
    </row>
    <row r="139" spans="1:14" ht="82.9" customHeight="1" x14ac:dyDescent="0.25">
      <c r="A139" s="16" t="s">
        <v>507</v>
      </c>
      <c r="B139" s="16" t="s">
        <v>508</v>
      </c>
      <c r="C139" s="16" t="s">
        <v>323</v>
      </c>
      <c r="D139" s="16">
        <v>2013</v>
      </c>
      <c r="E139" s="16">
        <f t="shared" si="10"/>
        <v>187.5</v>
      </c>
      <c r="F139" s="16">
        <f t="shared" si="10"/>
        <v>187.5</v>
      </c>
      <c r="G139" s="16">
        <v>187.5</v>
      </c>
      <c r="H139" s="16">
        <v>187.5</v>
      </c>
      <c r="I139" s="16"/>
      <c r="J139" s="16"/>
      <c r="K139" s="16"/>
      <c r="L139" s="16"/>
      <c r="M139" s="16" t="s">
        <v>462</v>
      </c>
      <c r="N139" s="75"/>
    </row>
    <row r="140" spans="1:14" ht="75.75" customHeight="1" x14ac:dyDescent="0.25">
      <c r="A140" s="100" t="s">
        <v>509</v>
      </c>
      <c r="B140" s="16" t="s">
        <v>510</v>
      </c>
      <c r="C140" s="16" t="s">
        <v>340</v>
      </c>
      <c r="D140" s="16">
        <v>2015</v>
      </c>
      <c r="E140" s="16">
        <f t="shared" si="10"/>
        <v>0</v>
      </c>
      <c r="F140" s="16">
        <f t="shared" si="10"/>
        <v>0</v>
      </c>
      <c r="G140" s="16">
        <v>0</v>
      </c>
      <c r="H140" s="16">
        <v>0</v>
      </c>
      <c r="I140" s="16">
        <v>0</v>
      </c>
      <c r="J140" s="16">
        <v>0</v>
      </c>
      <c r="K140" s="16"/>
      <c r="L140" s="16"/>
      <c r="M140" s="16" t="s">
        <v>929</v>
      </c>
      <c r="N140" s="75"/>
    </row>
    <row r="141" spans="1:14" ht="79.5" customHeight="1" x14ac:dyDescent="0.25">
      <c r="A141" s="16" t="s">
        <v>511</v>
      </c>
      <c r="B141" s="16" t="s">
        <v>512</v>
      </c>
      <c r="C141" s="16" t="s">
        <v>317</v>
      </c>
      <c r="D141" s="16">
        <v>2015</v>
      </c>
      <c r="E141" s="16">
        <f t="shared" si="10"/>
        <v>3600</v>
      </c>
      <c r="F141" s="16">
        <f>H141+J141+L141</f>
        <v>0</v>
      </c>
      <c r="G141" s="16">
        <v>1800</v>
      </c>
      <c r="H141" s="16">
        <v>0</v>
      </c>
      <c r="I141" s="16">
        <v>1800</v>
      </c>
      <c r="J141" s="16">
        <v>0</v>
      </c>
      <c r="K141" s="16"/>
      <c r="L141" s="16"/>
      <c r="M141" s="16" t="s">
        <v>930</v>
      </c>
      <c r="N141" s="75"/>
    </row>
    <row r="142" spans="1:14" ht="91.5" customHeight="1" x14ac:dyDescent="0.25">
      <c r="A142" s="16" t="s">
        <v>513</v>
      </c>
      <c r="B142" s="16" t="s">
        <v>514</v>
      </c>
      <c r="C142" s="16" t="s">
        <v>306</v>
      </c>
      <c r="D142" s="16">
        <v>2015</v>
      </c>
      <c r="E142" s="16">
        <f t="shared" si="10"/>
        <v>1500</v>
      </c>
      <c r="F142" s="16">
        <f t="shared" si="10"/>
        <v>0</v>
      </c>
      <c r="G142" s="16">
        <v>0</v>
      </c>
      <c r="H142" s="16">
        <v>0</v>
      </c>
      <c r="I142" s="16">
        <v>1500</v>
      </c>
      <c r="J142" s="16">
        <v>0</v>
      </c>
      <c r="K142" s="16"/>
      <c r="L142" s="16"/>
      <c r="M142" s="16" t="s">
        <v>931</v>
      </c>
      <c r="N142" s="75"/>
    </row>
    <row r="143" spans="1:14" ht="73.150000000000006" customHeight="1" x14ac:dyDescent="0.25">
      <c r="A143" s="16" t="s">
        <v>515</v>
      </c>
      <c r="B143" s="16" t="s">
        <v>516</v>
      </c>
      <c r="C143" s="16" t="s">
        <v>296</v>
      </c>
      <c r="D143" s="16">
        <v>2015</v>
      </c>
      <c r="E143" s="16">
        <f t="shared" si="10"/>
        <v>0</v>
      </c>
      <c r="F143" s="16">
        <f t="shared" si="10"/>
        <v>0</v>
      </c>
      <c r="G143" s="16">
        <v>0</v>
      </c>
      <c r="H143" s="16">
        <v>0</v>
      </c>
      <c r="I143" s="16">
        <v>0</v>
      </c>
      <c r="J143" s="16">
        <v>0</v>
      </c>
      <c r="K143" s="16"/>
      <c r="L143" s="16"/>
      <c r="M143" s="16" t="s">
        <v>929</v>
      </c>
      <c r="N143" s="75"/>
    </row>
    <row r="144" spans="1:14" ht="93" customHeight="1" x14ac:dyDescent="0.25">
      <c r="A144" s="16"/>
      <c r="B144" s="16" t="s">
        <v>517</v>
      </c>
      <c r="C144" s="16" t="s">
        <v>340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 t="s">
        <v>927</v>
      </c>
      <c r="N144" s="75"/>
    </row>
    <row r="145" spans="1:14" ht="58.15" customHeight="1" x14ac:dyDescent="0.25">
      <c r="A145" s="16"/>
      <c r="B145" s="16" t="s">
        <v>518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 t="s">
        <v>502</v>
      </c>
      <c r="N145" s="75"/>
    </row>
    <row r="146" spans="1:14" ht="15.6" customHeight="1" x14ac:dyDescent="0.25">
      <c r="A146" s="74" t="s">
        <v>519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5"/>
    </row>
    <row r="147" spans="1:14" ht="15.6" customHeight="1" x14ac:dyDescent="0.25">
      <c r="A147" s="50"/>
      <c r="B147" s="50" t="s">
        <v>293</v>
      </c>
      <c r="C147" s="50"/>
      <c r="D147" s="16">
        <v>2013</v>
      </c>
      <c r="E147" s="16">
        <f t="shared" ref="E147:F162" si="13">G147+I147+K147</f>
        <v>3995.7000000000003</v>
      </c>
      <c r="F147" s="16">
        <f t="shared" si="13"/>
        <v>1880.3000000000002</v>
      </c>
      <c r="G147" s="16">
        <f>G149+G151+G152+G153+G154+G155</f>
        <v>248.4</v>
      </c>
      <c r="H147" s="16">
        <f t="shared" ref="H147:L147" si="14">H149+H151+H152+H153+H154+H155</f>
        <v>184.9</v>
      </c>
      <c r="I147" s="16">
        <f t="shared" si="14"/>
        <v>1131.9000000000001</v>
      </c>
      <c r="J147" s="16">
        <f t="shared" si="14"/>
        <v>1420.9</v>
      </c>
      <c r="K147" s="16">
        <f t="shared" si="14"/>
        <v>2615.4</v>
      </c>
      <c r="L147" s="16">
        <f t="shared" si="14"/>
        <v>274.5</v>
      </c>
      <c r="M147" s="50"/>
      <c r="N147" s="75"/>
    </row>
    <row r="148" spans="1:14" ht="15.6" customHeight="1" x14ac:dyDescent="0.25">
      <c r="A148" s="52"/>
      <c r="B148" s="52"/>
      <c r="C148" s="52"/>
      <c r="D148" s="16">
        <v>2015</v>
      </c>
      <c r="E148" s="16">
        <f t="shared" si="13"/>
        <v>118285.79999999999</v>
      </c>
      <c r="F148" s="16">
        <f t="shared" si="13"/>
        <v>13688.1</v>
      </c>
      <c r="G148" s="16">
        <f>G156+G157+G158+G159+G160+G161+G162+G163+G164+G150</f>
        <v>94519.7</v>
      </c>
      <c r="H148" s="16">
        <f t="shared" ref="H148:L148" si="15">H156+H157+H158+H159+H160+H161+H162+H163+H164+H150</f>
        <v>0</v>
      </c>
      <c r="I148" s="16">
        <f t="shared" si="15"/>
        <v>23766.1</v>
      </c>
      <c r="J148" s="16">
        <f t="shared" si="15"/>
        <v>13688.1</v>
      </c>
      <c r="K148" s="16">
        <f t="shared" si="15"/>
        <v>0</v>
      </c>
      <c r="L148" s="16">
        <f t="shared" si="15"/>
        <v>0</v>
      </c>
      <c r="M148" s="52"/>
      <c r="N148" s="75"/>
    </row>
    <row r="149" spans="1:14" ht="39.75" customHeight="1" x14ac:dyDescent="0.25">
      <c r="A149" s="50" t="s">
        <v>520</v>
      </c>
      <c r="B149" s="50" t="s">
        <v>521</v>
      </c>
      <c r="C149" s="50" t="s">
        <v>320</v>
      </c>
      <c r="D149" s="16">
        <v>2013</v>
      </c>
      <c r="E149" s="16">
        <f t="shared" si="13"/>
        <v>915.4</v>
      </c>
      <c r="F149" s="16">
        <f t="shared" si="13"/>
        <v>274.5</v>
      </c>
      <c r="G149" s="16"/>
      <c r="H149" s="16"/>
      <c r="I149" s="16"/>
      <c r="J149" s="16"/>
      <c r="K149" s="16">
        <v>915.4</v>
      </c>
      <c r="L149" s="16">
        <v>274.5</v>
      </c>
      <c r="M149" s="16" t="s">
        <v>522</v>
      </c>
      <c r="N149" s="75"/>
    </row>
    <row r="150" spans="1:14" ht="66" customHeight="1" x14ac:dyDescent="0.25">
      <c r="A150" s="52"/>
      <c r="B150" s="52"/>
      <c r="C150" s="52"/>
      <c r="D150" s="16">
        <v>2015</v>
      </c>
      <c r="E150" s="16">
        <f t="shared" si="13"/>
        <v>5957.1</v>
      </c>
      <c r="F150" s="16">
        <f t="shared" si="13"/>
        <v>1191.9000000000001</v>
      </c>
      <c r="G150" s="16">
        <v>4765.7</v>
      </c>
      <c r="H150" s="16">
        <v>0</v>
      </c>
      <c r="I150" s="16">
        <v>1191.4000000000001</v>
      </c>
      <c r="J150" s="16">
        <v>1191.9000000000001</v>
      </c>
      <c r="K150" s="16"/>
      <c r="L150" s="16"/>
      <c r="M150" s="16" t="s">
        <v>896</v>
      </c>
      <c r="N150" s="75"/>
    </row>
    <row r="151" spans="1:14" ht="109.5" customHeight="1" x14ac:dyDescent="0.25">
      <c r="A151" s="16" t="s">
        <v>523</v>
      </c>
      <c r="B151" s="16" t="s">
        <v>524</v>
      </c>
      <c r="C151" s="16" t="s">
        <v>320</v>
      </c>
      <c r="D151" s="16">
        <v>2013</v>
      </c>
      <c r="E151" s="16">
        <f t="shared" si="13"/>
        <v>1700</v>
      </c>
      <c r="F151" s="16">
        <f t="shared" si="13"/>
        <v>0</v>
      </c>
      <c r="G151" s="16"/>
      <c r="H151" s="16"/>
      <c r="I151" s="16"/>
      <c r="J151" s="16"/>
      <c r="K151" s="16">
        <v>1700</v>
      </c>
      <c r="L151" s="16"/>
      <c r="M151" s="16" t="s">
        <v>370</v>
      </c>
      <c r="N151" s="75"/>
    </row>
    <row r="152" spans="1:14" ht="127.9" customHeight="1" x14ac:dyDescent="0.25">
      <c r="A152" s="16" t="s">
        <v>525</v>
      </c>
      <c r="B152" s="16" t="s">
        <v>526</v>
      </c>
      <c r="C152" s="16" t="s">
        <v>323</v>
      </c>
      <c r="D152" s="16">
        <v>2013</v>
      </c>
      <c r="E152" s="16">
        <f t="shared" si="13"/>
        <v>40</v>
      </c>
      <c r="F152" s="16">
        <f t="shared" si="13"/>
        <v>0</v>
      </c>
      <c r="G152" s="16"/>
      <c r="H152" s="16"/>
      <c r="I152" s="16">
        <v>40</v>
      </c>
      <c r="J152" s="16"/>
      <c r="K152" s="16"/>
      <c r="L152" s="16"/>
      <c r="M152" s="16" t="s">
        <v>370</v>
      </c>
      <c r="N152" s="75"/>
    </row>
    <row r="153" spans="1:14" ht="77.45" customHeight="1" x14ac:dyDescent="0.25">
      <c r="A153" s="16" t="s">
        <v>527</v>
      </c>
      <c r="B153" s="16" t="s">
        <v>528</v>
      </c>
      <c r="C153" s="16" t="s">
        <v>323</v>
      </c>
      <c r="D153" s="16">
        <v>2013</v>
      </c>
      <c r="E153" s="16">
        <f t="shared" si="13"/>
        <v>632.9</v>
      </c>
      <c r="F153" s="16">
        <f t="shared" si="13"/>
        <v>977.8</v>
      </c>
      <c r="G153" s="16"/>
      <c r="H153" s="16"/>
      <c r="I153" s="16">
        <v>632.9</v>
      </c>
      <c r="J153" s="16">
        <v>977.8</v>
      </c>
      <c r="K153" s="16"/>
      <c r="L153" s="16"/>
      <c r="M153" s="16" t="s">
        <v>529</v>
      </c>
      <c r="N153" s="75"/>
    </row>
    <row r="154" spans="1:14" ht="86.45" customHeight="1" x14ac:dyDescent="0.25">
      <c r="A154" s="16" t="s">
        <v>530</v>
      </c>
      <c r="B154" s="16" t="s">
        <v>531</v>
      </c>
      <c r="C154" s="16" t="s">
        <v>323</v>
      </c>
      <c r="D154" s="16">
        <v>2013</v>
      </c>
      <c r="E154" s="16">
        <f t="shared" si="13"/>
        <v>459</v>
      </c>
      <c r="F154" s="16">
        <f t="shared" si="13"/>
        <v>443.1</v>
      </c>
      <c r="G154" s="16"/>
      <c r="H154" s="16"/>
      <c r="I154" s="16">
        <v>459</v>
      </c>
      <c r="J154" s="16">
        <v>443.1</v>
      </c>
      <c r="K154" s="16"/>
      <c r="L154" s="16"/>
      <c r="M154" s="16" t="s">
        <v>532</v>
      </c>
      <c r="N154" s="75"/>
    </row>
    <row r="155" spans="1:14" ht="93.6" customHeight="1" x14ac:dyDescent="0.25">
      <c r="A155" s="16" t="s">
        <v>533</v>
      </c>
      <c r="B155" s="16" t="s">
        <v>534</v>
      </c>
      <c r="C155" s="16" t="s">
        <v>323</v>
      </c>
      <c r="D155" s="16">
        <v>2013</v>
      </c>
      <c r="E155" s="16">
        <f t="shared" si="13"/>
        <v>248.4</v>
      </c>
      <c r="F155" s="16">
        <f t="shared" si="13"/>
        <v>184.9</v>
      </c>
      <c r="G155" s="16">
        <v>248.4</v>
      </c>
      <c r="H155" s="16">
        <v>184.9</v>
      </c>
      <c r="I155" s="16"/>
      <c r="J155" s="16"/>
      <c r="K155" s="16"/>
      <c r="L155" s="16"/>
      <c r="M155" s="16" t="s">
        <v>532</v>
      </c>
      <c r="N155" s="75"/>
    </row>
    <row r="156" spans="1:14" ht="54.75" customHeight="1" x14ac:dyDescent="0.25">
      <c r="A156" s="16" t="s">
        <v>535</v>
      </c>
      <c r="B156" s="16" t="s">
        <v>536</v>
      </c>
      <c r="C156" s="16" t="s">
        <v>337</v>
      </c>
      <c r="D156" s="16">
        <v>2015</v>
      </c>
      <c r="E156" s="16">
        <f t="shared" si="13"/>
        <v>17558.2</v>
      </c>
      <c r="F156" s="16">
        <f t="shared" si="13"/>
        <v>756.8</v>
      </c>
      <c r="G156" s="16">
        <v>14046.6</v>
      </c>
      <c r="H156" s="16">
        <v>0</v>
      </c>
      <c r="I156" s="16">
        <v>3511.6</v>
      </c>
      <c r="J156" s="16">
        <v>756.8</v>
      </c>
      <c r="K156" s="16"/>
      <c r="L156" s="16"/>
      <c r="M156" s="16" t="s">
        <v>897</v>
      </c>
      <c r="N156" s="75"/>
    </row>
    <row r="157" spans="1:14" ht="54.75" customHeight="1" x14ac:dyDescent="0.25">
      <c r="A157" s="16" t="s">
        <v>537</v>
      </c>
      <c r="B157" s="16" t="s">
        <v>538</v>
      </c>
      <c r="C157" s="16" t="s">
        <v>489</v>
      </c>
      <c r="D157" s="16">
        <v>2015</v>
      </c>
      <c r="E157" s="16">
        <f t="shared" si="13"/>
        <v>19108.400000000001</v>
      </c>
      <c r="F157" s="16">
        <f t="shared" si="13"/>
        <v>3821.7</v>
      </c>
      <c r="G157" s="16">
        <v>15286.7</v>
      </c>
      <c r="H157" s="16">
        <v>0</v>
      </c>
      <c r="I157" s="16">
        <v>3821.7</v>
      </c>
      <c r="J157" s="16">
        <v>3821.7</v>
      </c>
      <c r="K157" s="16"/>
      <c r="L157" s="16"/>
      <c r="M157" s="16" t="s">
        <v>897</v>
      </c>
      <c r="N157" s="75"/>
    </row>
    <row r="158" spans="1:14" ht="115.15" customHeight="1" x14ac:dyDescent="0.25">
      <c r="A158" s="16" t="s">
        <v>539</v>
      </c>
      <c r="B158" s="16" t="s">
        <v>540</v>
      </c>
      <c r="C158" s="16" t="s">
        <v>359</v>
      </c>
      <c r="D158" s="16">
        <v>2015</v>
      </c>
      <c r="E158" s="16">
        <f t="shared" si="13"/>
        <v>1037.8999999999999</v>
      </c>
      <c r="F158" s="16">
        <f t="shared" si="13"/>
        <v>200.8</v>
      </c>
      <c r="G158" s="16">
        <v>830.3</v>
      </c>
      <c r="H158" s="16">
        <v>0</v>
      </c>
      <c r="I158" s="16">
        <v>207.6</v>
      </c>
      <c r="J158" s="16">
        <v>200.8</v>
      </c>
      <c r="K158" s="16"/>
      <c r="L158" s="16"/>
      <c r="M158" s="16" t="s">
        <v>897</v>
      </c>
      <c r="N158" s="75"/>
    </row>
    <row r="159" spans="1:14" ht="71.45" customHeight="1" x14ac:dyDescent="0.25">
      <c r="A159" s="16" t="s">
        <v>541</v>
      </c>
      <c r="B159" s="16" t="s">
        <v>542</v>
      </c>
      <c r="C159" s="16" t="s">
        <v>323</v>
      </c>
      <c r="D159" s="16">
        <v>2015</v>
      </c>
      <c r="E159" s="16">
        <f t="shared" si="13"/>
        <v>8584.5</v>
      </c>
      <c r="F159" s="16">
        <f t="shared" si="13"/>
        <v>0</v>
      </c>
      <c r="G159" s="16">
        <v>6867.6</v>
      </c>
      <c r="H159" s="16">
        <v>0</v>
      </c>
      <c r="I159" s="16">
        <v>1716.9</v>
      </c>
      <c r="J159" s="16">
        <v>0</v>
      </c>
      <c r="K159" s="16"/>
      <c r="L159" s="16"/>
      <c r="M159" s="16" t="s">
        <v>898</v>
      </c>
      <c r="N159" s="75"/>
    </row>
    <row r="160" spans="1:14" ht="69" customHeight="1" x14ac:dyDescent="0.25">
      <c r="A160" s="16" t="s">
        <v>543</v>
      </c>
      <c r="B160" s="16" t="s">
        <v>544</v>
      </c>
      <c r="C160" s="16" t="s">
        <v>296</v>
      </c>
      <c r="D160" s="16">
        <v>2015</v>
      </c>
      <c r="E160" s="16">
        <f t="shared" si="13"/>
        <v>12439.5</v>
      </c>
      <c r="F160" s="16">
        <f t="shared" si="13"/>
        <v>2487.9</v>
      </c>
      <c r="G160" s="16">
        <v>9951.6</v>
      </c>
      <c r="H160" s="16">
        <v>0</v>
      </c>
      <c r="I160" s="16">
        <v>2487.9</v>
      </c>
      <c r="J160" s="16">
        <v>2487.9</v>
      </c>
      <c r="K160" s="16"/>
      <c r="L160" s="16"/>
      <c r="M160" s="16" t="s">
        <v>897</v>
      </c>
      <c r="N160" s="75"/>
    </row>
    <row r="161" spans="1:14" ht="60" customHeight="1" x14ac:dyDescent="0.25">
      <c r="A161" s="16" t="s">
        <v>545</v>
      </c>
      <c r="B161" s="16" t="s">
        <v>546</v>
      </c>
      <c r="C161" s="16" t="s">
        <v>306</v>
      </c>
      <c r="D161" s="16">
        <v>2015</v>
      </c>
      <c r="E161" s="16">
        <f t="shared" si="13"/>
        <v>9093.9</v>
      </c>
      <c r="F161" s="16">
        <f t="shared" si="13"/>
        <v>1818.8</v>
      </c>
      <c r="G161" s="16">
        <v>7275.1</v>
      </c>
      <c r="H161" s="16">
        <v>0</v>
      </c>
      <c r="I161" s="16">
        <v>1818.8</v>
      </c>
      <c r="J161" s="16">
        <v>1818.8</v>
      </c>
      <c r="K161" s="16"/>
      <c r="L161" s="16"/>
      <c r="M161" s="16" t="s">
        <v>897</v>
      </c>
      <c r="N161" s="75"/>
    </row>
    <row r="162" spans="1:14" ht="51" customHeight="1" x14ac:dyDescent="0.25">
      <c r="A162" s="16" t="s">
        <v>547</v>
      </c>
      <c r="B162" s="16" t="s">
        <v>548</v>
      </c>
      <c r="C162" s="16" t="s">
        <v>347</v>
      </c>
      <c r="D162" s="16">
        <v>2015</v>
      </c>
      <c r="E162" s="16">
        <f t="shared" si="13"/>
        <v>16506.3</v>
      </c>
      <c r="F162" s="16">
        <f t="shared" si="13"/>
        <v>3410.2</v>
      </c>
      <c r="G162" s="16">
        <v>13096.1</v>
      </c>
      <c r="H162" s="16">
        <v>0</v>
      </c>
      <c r="I162" s="16">
        <v>3410.2</v>
      </c>
      <c r="J162" s="16">
        <v>3410.2</v>
      </c>
      <c r="K162" s="16"/>
      <c r="L162" s="16"/>
      <c r="M162" s="16" t="s">
        <v>897</v>
      </c>
      <c r="N162" s="75"/>
    </row>
    <row r="163" spans="1:14" ht="47.45" customHeight="1" x14ac:dyDescent="0.25">
      <c r="A163" s="16" t="s">
        <v>549</v>
      </c>
      <c r="B163" s="16" t="s">
        <v>550</v>
      </c>
      <c r="C163" s="16" t="s">
        <v>320</v>
      </c>
      <c r="D163" s="16">
        <v>2015</v>
      </c>
      <c r="E163" s="16">
        <f t="shared" ref="E163:F164" si="16">G163+I163+K163</f>
        <v>10000</v>
      </c>
      <c r="F163" s="16">
        <f t="shared" si="16"/>
        <v>0</v>
      </c>
      <c r="G163" s="16">
        <v>8000</v>
      </c>
      <c r="H163" s="16">
        <v>0</v>
      </c>
      <c r="I163" s="16">
        <v>2000</v>
      </c>
      <c r="J163" s="16">
        <v>0</v>
      </c>
      <c r="K163" s="16"/>
      <c r="L163" s="16"/>
      <c r="M163" s="16" t="s">
        <v>370</v>
      </c>
      <c r="N163" s="75"/>
    </row>
    <row r="164" spans="1:14" ht="59.45" customHeight="1" x14ac:dyDescent="0.25">
      <c r="A164" s="16" t="s">
        <v>551</v>
      </c>
      <c r="B164" s="16" t="s">
        <v>552</v>
      </c>
      <c r="C164" s="16" t="s">
        <v>320</v>
      </c>
      <c r="D164" s="16">
        <v>2015</v>
      </c>
      <c r="E164" s="16">
        <f t="shared" si="16"/>
        <v>18000</v>
      </c>
      <c r="F164" s="16">
        <f t="shared" si="16"/>
        <v>0</v>
      </c>
      <c r="G164" s="16">
        <v>14400</v>
      </c>
      <c r="H164" s="16">
        <v>0</v>
      </c>
      <c r="I164" s="16">
        <v>3600</v>
      </c>
      <c r="J164" s="16">
        <v>0</v>
      </c>
      <c r="K164" s="16"/>
      <c r="L164" s="16"/>
      <c r="M164" s="16" t="s">
        <v>370</v>
      </c>
      <c r="N164" s="75"/>
    </row>
    <row r="165" spans="1:14" ht="59.45" customHeight="1" x14ac:dyDescent="0.25">
      <c r="A165" s="16"/>
      <c r="B165" s="16" t="s">
        <v>553</v>
      </c>
      <c r="C165" s="16" t="s">
        <v>306</v>
      </c>
      <c r="D165" s="16"/>
      <c r="E165" s="16"/>
      <c r="F165" s="16"/>
      <c r="G165" s="16"/>
      <c r="H165" s="16"/>
      <c r="I165" s="16"/>
      <c r="J165" s="16"/>
      <c r="K165" s="16"/>
      <c r="L165" s="16"/>
      <c r="M165" s="16" t="s">
        <v>554</v>
      </c>
      <c r="N165" s="75"/>
    </row>
    <row r="166" spans="1:14" ht="59.45" customHeight="1" x14ac:dyDescent="0.25">
      <c r="A166" s="16"/>
      <c r="B166" s="16" t="s">
        <v>555</v>
      </c>
      <c r="C166" s="16" t="s">
        <v>310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 t="s">
        <v>502</v>
      </c>
      <c r="N166" s="75"/>
    </row>
    <row r="167" spans="1:14" ht="15.6" customHeight="1" x14ac:dyDescent="0.25">
      <c r="A167" s="101" t="s">
        <v>556</v>
      </c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3"/>
      <c r="N167" s="75"/>
    </row>
    <row r="168" spans="1:14" ht="15.6" customHeight="1" x14ac:dyDescent="0.25">
      <c r="A168" s="50"/>
      <c r="B168" s="50" t="s">
        <v>293</v>
      </c>
      <c r="C168" s="50"/>
      <c r="D168" s="16">
        <v>2013</v>
      </c>
      <c r="E168" s="16">
        <f t="shared" ref="E168:F183" si="17">G168+I168+K168</f>
        <v>2036.2</v>
      </c>
      <c r="F168" s="16">
        <f t="shared" si="17"/>
        <v>2036.2</v>
      </c>
      <c r="G168" s="16">
        <f>G175+G178+G181+G184+G187+G190+G191+G194+G197+G200</f>
        <v>1162.0999999999999</v>
      </c>
      <c r="H168" s="16">
        <f t="shared" ref="H168:L168" si="18">H175+H178+H181+H184+H187+H190+H191+H194+H197+H200</f>
        <v>1162.0999999999999</v>
      </c>
      <c r="I168" s="16">
        <f t="shared" si="18"/>
        <v>874.10000000000014</v>
      </c>
      <c r="J168" s="16">
        <f t="shared" si="18"/>
        <v>874.10000000000014</v>
      </c>
      <c r="K168" s="16">
        <f t="shared" si="18"/>
        <v>0</v>
      </c>
      <c r="L168" s="16">
        <f t="shared" si="18"/>
        <v>0</v>
      </c>
      <c r="M168" s="74"/>
      <c r="N168" s="75"/>
    </row>
    <row r="169" spans="1:14" ht="15.6" customHeight="1" x14ac:dyDescent="0.25">
      <c r="A169" s="51"/>
      <c r="B169" s="51"/>
      <c r="C169" s="51"/>
      <c r="D169" s="16">
        <v>2014</v>
      </c>
      <c r="E169" s="16">
        <f t="shared" si="17"/>
        <v>4779.5</v>
      </c>
      <c r="F169" s="16">
        <f t="shared" si="17"/>
        <v>3729.4</v>
      </c>
      <c r="G169" s="16">
        <f>G172+G174+G176+G179+G182+G185+G188+G192+G195+G198+G201</f>
        <v>540.6</v>
      </c>
      <c r="H169" s="16">
        <f t="shared" ref="H169:L169" si="19">H172+H174+H176+H179+H182+H185+H188+H192+H195+H198+H201</f>
        <v>540.6</v>
      </c>
      <c r="I169" s="16">
        <f t="shared" si="19"/>
        <v>3188.9</v>
      </c>
      <c r="J169" s="16">
        <f t="shared" si="19"/>
        <v>3188.8</v>
      </c>
      <c r="K169" s="16">
        <f t="shared" si="19"/>
        <v>1050</v>
      </c>
      <c r="L169" s="16">
        <f t="shared" si="19"/>
        <v>0</v>
      </c>
      <c r="M169" s="74"/>
      <c r="N169" s="75"/>
    </row>
    <row r="170" spans="1:14" ht="15.6" customHeight="1" x14ac:dyDescent="0.25">
      <c r="A170" s="52"/>
      <c r="B170" s="52"/>
      <c r="C170" s="52"/>
      <c r="D170" s="16">
        <v>2015</v>
      </c>
      <c r="E170" s="16">
        <f t="shared" si="17"/>
        <v>4235.5999999999995</v>
      </c>
      <c r="F170" s="16">
        <f t="shared" si="17"/>
        <v>5102.3</v>
      </c>
      <c r="G170" s="16">
        <f>G173+G177+G180+G183+G186+G189+G193+G196+G199+G202</f>
        <v>1069.3</v>
      </c>
      <c r="H170" s="16">
        <f t="shared" ref="H170:L170" si="20">H173+H177+H180+H183+H186+H189+H193+H196+H199+H202</f>
        <v>1947.9</v>
      </c>
      <c r="I170" s="16">
        <f t="shared" si="20"/>
        <v>3116.2999999999997</v>
      </c>
      <c r="J170" s="16">
        <f t="shared" si="20"/>
        <v>3154.4</v>
      </c>
      <c r="K170" s="16">
        <f t="shared" si="20"/>
        <v>50</v>
      </c>
      <c r="L170" s="16">
        <f t="shared" si="20"/>
        <v>0</v>
      </c>
      <c r="M170" s="29"/>
      <c r="N170" s="75"/>
    </row>
    <row r="171" spans="1:14" ht="15.6" customHeight="1" x14ac:dyDescent="0.25">
      <c r="A171" s="50" t="s">
        <v>557</v>
      </c>
      <c r="B171" s="50" t="s">
        <v>558</v>
      </c>
      <c r="C171" s="50"/>
      <c r="D171" s="16">
        <v>2013</v>
      </c>
      <c r="E171" s="16">
        <f t="shared" si="17"/>
        <v>2467.5</v>
      </c>
      <c r="F171" s="16">
        <f t="shared" si="17"/>
        <v>2367.5</v>
      </c>
      <c r="G171" s="16"/>
      <c r="H171" s="16"/>
      <c r="I171" s="16">
        <v>2367.5</v>
      </c>
      <c r="J171" s="16">
        <v>2367.5</v>
      </c>
      <c r="K171" s="16">
        <v>100</v>
      </c>
      <c r="L171" s="16">
        <v>0</v>
      </c>
      <c r="M171" s="80" t="s">
        <v>559</v>
      </c>
      <c r="N171" s="75"/>
    </row>
    <row r="172" spans="1:14" ht="27" customHeight="1" x14ac:dyDescent="0.25">
      <c r="A172" s="51"/>
      <c r="B172" s="51"/>
      <c r="C172" s="51"/>
      <c r="D172" s="16">
        <v>2014</v>
      </c>
      <c r="E172" s="16">
        <f t="shared" si="17"/>
        <v>2417.5</v>
      </c>
      <c r="F172" s="16">
        <f t="shared" si="17"/>
        <v>2367.5</v>
      </c>
      <c r="G172" s="16"/>
      <c r="H172" s="16"/>
      <c r="I172" s="16">
        <v>2367.5</v>
      </c>
      <c r="J172" s="16">
        <v>2367.5</v>
      </c>
      <c r="K172" s="16">
        <v>50</v>
      </c>
      <c r="L172" s="16">
        <v>0</v>
      </c>
      <c r="M172" s="82"/>
      <c r="N172" s="75"/>
    </row>
    <row r="173" spans="1:14" ht="28.9" customHeight="1" x14ac:dyDescent="0.25">
      <c r="A173" s="52"/>
      <c r="B173" s="52"/>
      <c r="C173" s="52"/>
      <c r="D173" s="16">
        <v>2015</v>
      </c>
      <c r="E173" s="16">
        <f t="shared" si="17"/>
        <v>2630.5</v>
      </c>
      <c r="F173" s="16">
        <f t="shared" si="17"/>
        <v>2573.1999999999998</v>
      </c>
      <c r="G173" s="16"/>
      <c r="H173" s="16"/>
      <c r="I173" s="16">
        <v>2580.5</v>
      </c>
      <c r="J173" s="16">
        <v>2573.1999999999998</v>
      </c>
      <c r="K173" s="16">
        <v>50</v>
      </c>
      <c r="L173" s="16">
        <v>0</v>
      </c>
      <c r="M173" s="83"/>
      <c r="N173" s="75"/>
    </row>
    <row r="174" spans="1:14" ht="49.15" customHeight="1" x14ac:dyDescent="0.25">
      <c r="A174" s="16" t="s">
        <v>560</v>
      </c>
      <c r="B174" s="16" t="s">
        <v>561</v>
      </c>
      <c r="C174" s="16"/>
      <c r="D174" s="16">
        <v>2014</v>
      </c>
      <c r="E174" s="16">
        <f t="shared" si="17"/>
        <v>1000</v>
      </c>
      <c r="F174" s="16">
        <f t="shared" si="17"/>
        <v>0</v>
      </c>
      <c r="G174" s="16"/>
      <c r="H174" s="16"/>
      <c r="I174" s="16"/>
      <c r="J174" s="16"/>
      <c r="K174" s="16">
        <v>1000</v>
      </c>
      <c r="L174" s="16">
        <v>0</v>
      </c>
      <c r="M174" s="16" t="s">
        <v>370</v>
      </c>
      <c r="N174" s="75"/>
    </row>
    <row r="175" spans="1:14" ht="37.15" customHeight="1" x14ac:dyDescent="0.25">
      <c r="A175" s="50" t="s">
        <v>562</v>
      </c>
      <c r="B175" s="50" t="s">
        <v>563</v>
      </c>
      <c r="C175" s="50"/>
      <c r="D175" s="16">
        <v>2013</v>
      </c>
      <c r="E175" s="16">
        <f t="shared" si="17"/>
        <v>41</v>
      </c>
      <c r="F175" s="16">
        <f t="shared" si="17"/>
        <v>41</v>
      </c>
      <c r="G175" s="16"/>
      <c r="H175" s="16"/>
      <c r="I175" s="16">
        <v>41</v>
      </c>
      <c r="J175" s="16">
        <v>41</v>
      </c>
      <c r="K175" s="16"/>
      <c r="L175" s="16"/>
      <c r="M175" s="80" t="s">
        <v>564</v>
      </c>
      <c r="N175" s="75"/>
    </row>
    <row r="176" spans="1:14" ht="18.600000000000001" customHeight="1" x14ac:dyDescent="0.25">
      <c r="A176" s="51"/>
      <c r="B176" s="51"/>
      <c r="C176" s="51"/>
      <c r="D176" s="16">
        <v>2014</v>
      </c>
      <c r="E176" s="16">
        <f t="shared" si="17"/>
        <v>41</v>
      </c>
      <c r="F176" s="16">
        <f t="shared" si="17"/>
        <v>41</v>
      </c>
      <c r="G176" s="16"/>
      <c r="H176" s="16"/>
      <c r="I176" s="16">
        <v>41</v>
      </c>
      <c r="J176" s="16">
        <v>41</v>
      </c>
      <c r="K176" s="16"/>
      <c r="L176" s="16"/>
      <c r="M176" s="82"/>
      <c r="N176" s="75"/>
    </row>
    <row r="177" spans="1:14" ht="21" customHeight="1" x14ac:dyDescent="0.25">
      <c r="A177" s="52"/>
      <c r="B177" s="52"/>
      <c r="C177" s="52"/>
      <c r="D177" s="16">
        <v>2015</v>
      </c>
      <c r="E177" s="16">
        <f t="shared" si="17"/>
        <v>41</v>
      </c>
      <c r="F177" s="16">
        <f t="shared" si="17"/>
        <v>33.1</v>
      </c>
      <c r="G177" s="16"/>
      <c r="H177" s="16"/>
      <c r="I177" s="16">
        <v>41</v>
      </c>
      <c r="J177" s="16">
        <v>33.1</v>
      </c>
      <c r="K177" s="16"/>
      <c r="L177" s="16"/>
      <c r="M177" s="83"/>
      <c r="N177" s="75"/>
    </row>
    <row r="178" spans="1:14" ht="16.149999999999999" customHeight="1" x14ac:dyDescent="0.25">
      <c r="A178" s="50" t="s">
        <v>565</v>
      </c>
      <c r="B178" s="50" t="s">
        <v>566</v>
      </c>
      <c r="C178" s="50"/>
      <c r="D178" s="16">
        <v>2013</v>
      </c>
      <c r="E178" s="16">
        <f t="shared" si="17"/>
        <v>45</v>
      </c>
      <c r="F178" s="16">
        <f t="shared" si="17"/>
        <v>45</v>
      </c>
      <c r="G178" s="16"/>
      <c r="H178" s="16"/>
      <c r="I178" s="16">
        <v>45</v>
      </c>
      <c r="J178" s="16">
        <v>45</v>
      </c>
      <c r="K178" s="16"/>
      <c r="L178" s="16"/>
      <c r="M178" s="50" t="s">
        <v>567</v>
      </c>
      <c r="N178" s="75"/>
    </row>
    <row r="179" spans="1:14" ht="18.600000000000001" customHeight="1" x14ac:dyDescent="0.25">
      <c r="A179" s="51"/>
      <c r="B179" s="51"/>
      <c r="C179" s="51"/>
      <c r="D179" s="16">
        <v>2014</v>
      </c>
      <c r="E179" s="16">
        <f t="shared" si="17"/>
        <v>45</v>
      </c>
      <c r="F179" s="16">
        <f t="shared" si="17"/>
        <v>45</v>
      </c>
      <c r="G179" s="16"/>
      <c r="H179" s="16"/>
      <c r="I179" s="16">
        <v>45</v>
      </c>
      <c r="J179" s="16">
        <v>45</v>
      </c>
      <c r="K179" s="16"/>
      <c r="L179" s="16"/>
      <c r="M179" s="51"/>
      <c r="N179" s="75"/>
    </row>
    <row r="180" spans="1:14" ht="18.600000000000001" customHeight="1" x14ac:dyDescent="0.25">
      <c r="A180" s="52"/>
      <c r="B180" s="52"/>
      <c r="C180" s="52"/>
      <c r="D180" s="16">
        <v>2015</v>
      </c>
      <c r="E180" s="16">
        <f t="shared" si="17"/>
        <v>201.7</v>
      </c>
      <c r="F180" s="16">
        <f t="shared" si="17"/>
        <v>164.3</v>
      </c>
      <c r="G180" s="16"/>
      <c r="H180" s="16"/>
      <c r="I180" s="16">
        <v>201.7</v>
      </c>
      <c r="J180" s="16">
        <v>164.3</v>
      </c>
      <c r="K180" s="16"/>
      <c r="L180" s="16"/>
      <c r="M180" s="52"/>
      <c r="N180" s="75"/>
    </row>
    <row r="181" spans="1:14" ht="28.9" customHeight="1" x14ac:dyDescent="0.25">
      <c r="A181" s="50" t="s">
        <v>568</v>
      </c>
      <c r="B181" s="50" t="s">
        <v>569</v>
      </c>
      <c r="C181" s="50"/>
      <c r="D181" s="16">
        <v>2013</v>
      </c>
      <c r="E181" s="16">
        <f t="shared" si="17"/>
        <v>820</v>
      </c>
      <c r="F181" s="16">
        <f t="shared" si="17"/>
        <v>820</v>
      </c>
      <c r="G181" s="16">
        <v>500</v>
      </c>
      <c r="H181" s="16">
        <v>500</v>
      </c>
      <c r="I181" s="16">
        <v>320</v>
      </c>
      <c r="J181" s="16">
        <v>320</v>
      </c>
      <c r="K181" s="16"/>
      <c r="L181" s="16"/>
      <c r="M181" s="50" t="s">
        <v>570</v>
      </c>
      <c r="N181" s="75"/>
    </row>
    <row r="182" spans="1:14" ht="15.6" customHeight="1" x14ac:dyDescent="0.25">
      <c r="A182" s="51"/>
      <c r="B182" s="51"/>
      <c r="C182" s="51"/>
      <c r="D182" s="16">
        <v>2014</v>
      </c>
      <c r="E182" s="16">
        <f t="shared" si="17"/>
        <v>150</v>
      </c>
      <c r="F182" s="16">
        <f t="shared" si="17"/>
        <v>150</v>
      </c>
      <c r="G182" s="16"/>
      <c r="H182" s="16"/>
      <c r="I182" s="16">
        <v>150</v>
      </c>
      <c r="J182" s="16">
        <v>150</v>
      </c>
      <c r="K182" s="16"/>
      <c r="L182" s="16"/>
      <c r="M182" s="51"/>
      <c r="N182" s="75"/>
    </row>
    <row r="183" spans="1:14" ht="16.149999999999999" customHeight="1" x14ac:dyDescent="0.25">
      <c r="A183" s="52"/>
      <c r="B183" s="52"/>
      <c r="C183" s="52"/>
      <c r="D183" s="16">
        <v>2015</v>
      </c>
      <c r="E183" s="16">
        <f t="shared" si="17"/>
        <v>150</v>
      </c>
      <c r="F183" s="16">
        <f t="shared" si="17"/>
        <v>195.3</v>
      </c>
      <c r="G183" s="16"/>
      <c r="H183" s="16"/>
      <c r="I183" s="16">
        <v>150</v>
      </c>
      <c r="J183" s="16">
        <v>195.3</v>
      </c>
      <c r="K183" s="16"/>
      <c r="L183" s="16"/>
      <c r="M183" s="52"/>
      <c r="N183" s="75"/>
    </row>
    <row r="184" spans="1:14" ht="24" customHeight="1" x14ac:dyDescent="0.25">
      <c r="A184" s="50" t="s">
        <v>571</v>
      </c>
      <c r="B184" s="50" t="s">
        <v>572</v>
      </c>
      <c r="C184" s="50"/>
      <c r="D184" s="16">
        <v>2013</v>
      </c>
      <c r="E184" s="16">
        <f t="shared" ref="E184:F202" si="21">G184+I184+K184</f>
        <v>38</v>
      </c>
      <c r="F184" s="16">
        <f t="shared" si="21"/>
        <v>38</v>
      </c>
      <c r="G184" s="16"/>
      <c r="H184" s="16"/>
      <c r="I184" s="16">
        <v>38</v>
      </c>
      <c r="J184" s="16">
        <v>38</v>
      </c>
      <c r="K184" s="16"/>
      <c r="L184" s="16"/>
      <c r="M184" s="50" t="s">
        <v>573</v>
      </c>
      <c r="N184" s="75"/>
    </row>
    <row r="185" spans="1:14" ht="22.9" customHeight="1" x14ac:dyDescent="0.25">
      <c r="A185" s="51"/>
      <c r="B185" s="51"/>
      <c r="C185" s="51"/>
      <c r="D185" s="16">
        <v>2014</v>
      </c>
      <c r="E185" s="16">
        <f t="shared" si="21"/>
        <v>38</v>
      </c>
      <c r="F185" s="16">
        <f t="shared" si="21"/>
        <v>38</v>
      </c>
      <c r="G185" s="16"/>
      <c r="H185" s="16"/>
      <c r="I185" s="16">
        <v>38</v>
      </c>
      <c r="J185" s="16">
        <v>38</v>
      </c>
      <c r="K185" s="16"/>
      <c r="L185" s="16"/>
      <c r="M185" s="51"/>
      <c r="N185" s="75"/>
    </row>
    <row r="186" spans="1:14" ht="15.6" customHeight="1" x14ac:dyDescent="0.25">
      <c r="A186" s="52"/>
      <c r="B186" s="52"/>
      <c r="C186" s="52"/>
      <c r="D186" s="16">
        <v>2015</v>
      </c>
      <c r="E186" s="16">
        <f t="shared" si="21"/>
        <v>38</v>
      </c>
      <c r="F186" s="16">
        <f t="shared" si="21"/>
        <v>38</v>
      </c>
      <c r="G186" s="16"/>
      <c r="H186" s="16"/>
      <c r="I186" s="16">
        <v>38</v>
      </c>
      <c r="J186" s="16">
        <v>38</v>
      </c>
      <c r="K186" s="16"/>
      <c r="L186" s="16"/>
      <c r="M186" s="52"/>
      <c r="N186" s="75"/>
    </row>
    <row r="187" spans="1:14" ht="26.45" customHeight="1" x14ac:dyDescent="0.25">
      <c r="A187" s="50" t="s">
        <v>574</v>
      </c>
      <c r="B187" s="50" t="s">
        <v>575</v>
      </c>
      <c r="C187" s="50"/>
      <c r="D187" s="16">
        <v>2013</v>
      </c>
      <c r="E187" s="16">
        <f t="shared" si="21"/>
        <v>59.2</v>
      </c>
      <c r="F187" s="16">
        <f t="shared" si="21"/>
        <v>59.2</v>
      </c>
      <c r="G187" s="16"/>
      <c r="H187" s="16"/>
      <c r="I187" s="16">
        <v>59.2</v>
      </c>
      <c r="J187" s="16">
        <v>59.2</v>
      </c>
      <c r="K187" s="16"/>
      <c r="L187" s="16"/>
      <c r="M187" s="50" t="s">
        <v>576</v>
      </c>
      <c r="N187" s="75"/>
    </row>
    <row r="188" spans="1:14" ht="19.899999999999999" customHeight="1" x14ac:dyDescent="0.25">
      <c r="A188" s="51"/>
      <c r="B188" s="51"/>
      <c r="C188" s="51"/>
      <c r="D188" s="16">
        <v>2014</v>
      </c>
      <c r="E188" s="16">
        <f t="shared" si="21"/>
        <v>60</v>
      </c>
      <c r="F188" s="16">
        <f t="shared" si="21"/>
        <v>60</v>
      </c>
      <c r="G188" s="16"/>
      <c r="H188" s="16"/>
      <c r="I188" s="16">
        <v>60</v>
      </c>
      <c r="J188" s="16">
        <v>60</v>
      </c>
      <c r="K188" s="16"/>
      <c r="L188" s="16"/>
      <c r="M188" s="51"/>
      <c r="N188" s="75"/>
    </row>
    <row r="189" spans="1:14" ht="16.149999999999999" customHeight="1" x14ac:dyDescent="0.25">
      <c r="A189" s="52"/>
      <c r="B189" s="52"/>
      <c r="C189" s="52"/>
      <c r="D189" s="16">
        <v>2015</v>
      </c>
      <c r="E189" s="16">
        <f t="shared" si="21"/>
        <v>60</v>
      </c>
      <c r="F189" s="16">
        <f t="shared" si="21"/>
        <v>60</v>
      </c>
      <c r="G189" s="16"/>
      <c r="H189" s="16"/>
      <c r="I189" s="16">
        <v>60</v>
      </c>
      <c r="J189" s="16">
        <v>60</v>
      </c>
      <c r="K189" s="16"/>
      <c r="L189" s="16"/>
      <c r="M189" s="52"/>
      <c r="N189" s="75"/>
    </row>
    <row r="190" spans="1:14" ht="35.450000000000003" customHeight="1" x14ac:dyDescent="0.25">
      <c r="A190" s="31" t="s">
        <v>577</v>
      </c>
      <c r="B190" s="31" t="s">
        <v>578</v>
      </c>
      <c r="C190" s="31"/>
      <c r="D190" s="16">
        <v>2013</v>
      </c>
      <c r="E190" s="16">
        <f t="shared" si="21"/>
        <v>20</v>
      </c>
      <c r="F190" s="16">
        <f t="shared" si="21"/>
        <v>20</v>
      </c>
      <c r="G190" s="16"/>
      <c r="H190" s="16"/>
      <c r="I190" s="16">
        <v>20</v>
      </c>
      <c r="J190" s="16">
        <v>20</v>
      </c>
      <c r="K190" s="16"/>
      <c r="L190" s="16"/>
      <c r="M190" s="16" t="s">
        <v>579</v>
      </c>
      <c r="N190" s="75"/>
    </row>
    <row r="191" spans="1:14" ht="35.450000000000003" customHeight="1" x14ac:dyDescent="0.25">
      <c r="A191" s="50" t="s">
        <v>580</v>
      </c>
      <c r="B191" s="50" t="s">
        <v>581</v>
      </c>
      <c r="C191" s="50"/>
      <c r="D191" s="16">
        <v>2013</v>
      </c>
      <c r="E191" s="16">
        <f t="shared" si="21"/>
        <v>5.0999999999999996</v>
      </c>
      <c r="F191" s="16">
        <f t="shared" si="21"/>
        <v>5.0999999999999996</v>
      </c>
      <c r="G191" s="16"/>
      <c r="H191" s="16"/>
      <c r="I191" s="16">
        <v>5.0999999999999996</v>
      </c>
      <c r="J191" s="16">
        <v>5.0999999999999996</v>
      </c>
      <c r="K191" s="16"/>
      <c r="L191" s="16"/>
      <c r="M191" s="50" t="s">
        <v>582</v>
      </c>
      <c r="N191" s="75"/>
    </row>
    <row r="192" spans="1:14" ht="15" customHeight="1" x14ac:dyDescent="0.25">
      <c r="A192" s="51"/>
      <c r="B192" s="51"/>
      <c r="C192" s="51"/>
      <c r="D192" s="16">
        <v>2014</v>
      </c>
      <c r="E192" s="16">
        <f t="shared" si="21"/>
        <v>5.0999999999999996</v>
      </c>
      <c r="F192" s="16">
        <f t="shared" si="21"/>
        <v>5</v>
      </c>
      <c r="G192" s="16"/>
      <c r="H192" s="16"/>
      <c r="I192" s="16">
        <v>5.0999999999999996</v>
      </c>
      <c r="J192" s="16">
        <v>5</v>
      </c>
      <c r="K192" s="16"/>
      <c r="L192" s="16"/>
      <c r="M192" s="51"/>
      <c r="N192" s="75"/>
    </row>
    <row r="193" spans="1:14" ht="15" customHeight="1" x14ac:dyDescent="0.25">
      <c r="A193" s="52"/>
      <c r="B193" s="52"/>
      <c r="C193" s="52"/>
      <c r="D193" s="16">
        <v>2015</v>
      </c>
      <c r="E193" s="16">
        <f t="shared" si="21"/>
        <v>5.0999999999999996</v>
      </c>
      <c r="F193" s="16">
        <f t="shared" si="21"/>
        <v>51</v>
      </c>
      <c r="G193" s="16"/>
      <c r="H193" s="16"/>
      <c r="I193" s="16">
        <v>5.0999999999999996</v>
      </c>
      <c r="J193" s="16">
        <v>51</v>
      </c>
      <c r="K193" s="16"/>
      <c r="L193" s="16"/>
      <c r="M193" s="52"/>
      <c r="N193" s="75"/>
    </row>
    <row r="194" spans="1:14" ht="15" customHeight="1" x14ac:dyDescent="0.25">
      <c r="A194" s="50" t="s">
        <v>583</v>
      </c>
      <c r="B194" s="50" t="s">
        <v>584</v>
      </c>
      <c r="C194" s="50"/>
      <c r="D194" s="16">
        <v>2013</v>
      </c>
      <c r="E194" s="16">
        <f t="shared" si="21"/>
        <v>10</v>
      </c>
      <c r="F194" s="16">
        <f t="shared" si="21"/>
        <v>10</v>
      </c>
      <c r="G194" s="16"/>
      <c r="H194" s="16"/>
      <c r="I194" s="16">
        <v>10</v>
      </c>
      <c r="J194" s="16">
        <v>10</v>
      </c>
      <c r="K194" s="16"/>
      <c r="L194" s="16"/>
      <c r="M194" s="50" t="s">
        <v>585</v>
      </c>
      <c r="N194" s="75"/>
    </row>
    <row r="195" spans="1:14" ht="58.15" customHeight="1" x14ac:dyDescent="0.25">
      <c r="A195" s="51"/>
      <c r="B195" s="51"/>
      <c r="C195" s="51"/>
      <c r="D195" s="16">
        <v>2014</v>
      </c>
      <c r="E195" s="16">
        <f t="shared" si="21"/>
        <v>10</v>
      </c>
      <c r="F195" s="16">
        <f t="shared" si="21"/>
        <v>10</v>
      </c>
      <c r="G195" s="16"/>
      <c r="H195" s="16"/>
      <c r="I195" s="16">
        <v>10</v>
      </c>
      <c r="J195" s="16">
        <v>10</v>
      </c>
      <c r="K195" s="16"/>
      <c r="L195" s="16"/>
      <c r="M195" s="51"/>
      <c r="N195" s="75"/>
    </row>
    <row r="196" spans="1:14" ht="19.149999999999999" customHeight="1" x14ac:dyDescent="0.25">
      <c r="A196" s="52"/>
      <c r="B196" s="52"/>
      <c r="C196" s="52"/>
      <c r="D196" s="16">
        <v>2015</v>
      </c>
      <c r="E196" s="16">
        <f t="shared" si="21"/>
        <v>30</v>
      </c>
      <c r="F196" s="16">
        <f t="shared" si="21"/>
        <v>35</v>
      </c>
      <c r="G196" s="16"/>
      <c r="H196" s="16"/>
      <c r="I196" s="16">
        <v>30</v>
      </c>
      <c r="J196" s="16">
        <v>35</v>
      </c>
      <c r="K196" s="16"/>
      <c r="L196" s="16"/>
      <c r="M196" s="52"/>
      <c r="N196" s="75"/>
    </row>
    <row r="197" spans="1:14" ht="15" customHeight="1" x14ac:dyDescent="0.25">
      <c r="A197" s="50" t="s">
        <v>586</v>
      </c>
      <c r="B197" s="50" t="s">
        <v>587</v>
      </c>
      <c r="C197" s="50"/>
      <c r="D197" s="16">
        <v>2013</v>
      </c>
      <c r="E197" s="16">
        <f t="shared" si="21"/>
        <v>52</v>
      </c>
      <c r="F197" s="16">
        <f t="shared" si="21"/>
        <v>52</v>
      </c>
      <c r="G197" s="16"/>
      <c r="H197" s="16"/>
      <c r="I197" s="16">
        <v>52</v>
      </c>
      <c r="J197" s="16">
        <v>52</v>
      </c>
      <c r="K197" s="16"/>
      <c r="L197" s="16"/>
      <c r="M197" s="80" t="s">
        <v>303</v>
      </c>
      <c r="N197" s="75"/>
    </row>
    <row r="198" spans="1:14" ht="48" customHeight="1" x14ac:dyDescent="0.25">
      <c r="A198" s="51"/>
      <c r="B198" s="51"/>
      <c r="C198" s="51"/>
      <c r="D198" s="16">
        <v>2014</v>
      </c>
      <c r="E198" s="16">
        <f t="shared" si="21"/>
        <v>30</v>
      </c>
      <c r="F198" s="16">
        <f t="shared" si="21"/>
        <v>30</v>
      </c>
      <c r="G198" s="16"/>
      <c r="H198" s="16"/>
      <c r="I198" s="16">
        <v>30</v>
      </c>
      <c r="J198" s="16">
        <v>30</v>
      </c>
      <c r="K198" s="16"/>
      <c r="L198" s="16"/>
      <c r="M198" s="82"/>
      <c r="N198" s="75"/>
    </row>
    <row r="199" spans="1:14" ht="18.600000000000001" customHeight="1" x14ac:dyDescent="0.25">
      <c r="A199" s="52"/>
      <c r="B199" s="52"/>
      <c r="C199" s="52"/>
      <c r="D199" s="16">
        <v>2015</v>
      </c>
      <c r="E199" s="16">
        <f t="shared" si="21"/>
        <v>10</v>
      </c>
      <c r="F199" s="16">
        <f t="shared" si="21"/>
        <v>4.5</v>
      </c>
      <c r="G199" s="16"/>
      <c r="H199" s="16"/>
      <c r="I199" s="16">
        <v>10</v>
      </c>
      <c r="J199" s="16">
        <v>4.5</v>
      </c>
      <c r="K199" s="16"/>
      <c r="L199" s="16"/>
      <c r="M199" s="83"/>
      <c r="N199" s="75"/>
    </row>
    <row r="200" spans="1:14" ht="33" customHeight="1" x14ac:dyDescent="0.25">
      <c r="A200" s="50" t="s">
        <v>588</v>
      </c>
      <c r="B200" s="50" t="s">
        <v>589</v>
      </c>
      <c r="C200" s="50"/>
      <c r="D200" s="16">
        <v>2013</v>
      </c>
      <c r="E200" s="16">
        <f t="shared" si="21"/>
        <v>945.90000000000009</v>
      </c>
      <c r="F200" s="16">
        <f t="shared" si="21"/>
        <v>945.90000000000009</v>
      </c>
      <c r="G200" s="16">
        <v>662.1</v>
      </c>
      <c r="H200" s="16">
        <v>662.1</v>
      </c>
      <c r="I200" s="16">
        <v>283.8</v>
      </c>
      <c r="J200" s="16">
        <v>283.8</v>
      </c>
      <c r="K200" s="16"/>
      <c r="L200" s="16"/>
      <c r="M200" s="50" t="s">
        <v>590</v>
      </c>
      <c r="N200" s="75"/>
    </row>
    <row r="201" spans="1:14" ht="15" customHeight="1" x14ac:dyDescent="0.25">
      <c r="A201" s="52"/>
      <c r="B201" s="52"/>
      <c r="C201" s="52"/>
      <c r="D201" s="16">
        <v>2014</v>
      </c>
      <c r="E201" s="16">
        <f t="shared" si="21"/>
        <v>982.90000000000009</v>
      </c>
      <c r="F201" s="16">
        <f t="shared" si="21"/>
        <v>982.90000000000009</v>
      </c>
      <c r="G201" s="16">
        <v>540.6</v>
      </c>
      <c r="H201" s="16">
        <v>540.6</v>
      </c>
      <c r="I201" s="16">
        <v>442.3</v>
      </c>
      <c r="J201" s="16">
        <v>442.3</v>
      </c>
      <c r="K201" s="16"/>
      <c r="L201" s="16"/>
      <c r="M201" s="52"/>
      <c r="N201" s="75"/>
    </row>
    <row r="202" spans="1:14" ht="35.25" customHeight="1" x14ac:dyDescent="0.25">
      <c r="A202" s="31" t="s">
        <v>591</v>
      </c>
      <c r="B202" s="31" t="s">
        <v>592</v>
      </c>
      <c r="C202" s="31"/>
      <c r="D202" s="16">
        <v>2015</v>
      </c>
      <c r="E202" s="16">
        <f t="shared" si="21"/>
        <v>1069.3</v>
      </c>
      <c r="F202" s="16">
        <f t="shared" si="21"/>
        <v>1947.9</v>
      </c>
      <c r="G202" s="16">
        <v>1069.3</v>
      </c>
      <c r="H202" s="16">
        <v>1947.9</v>
      </c>
      <c r="I202" s="16"/>
      <c r="J202" s="16"/>
      <c r="K202" s="16"/>
      <c r="L202" s="16"/>
      <c r="M202" s="31" t="s">
        <v>932</v>
      </c>
      <c r="N202" s="75"/>
    </row>
    <row r="203" spans="1:14" ht="15.6" customHeight="1" x14ac:dyDescent="0.25">
      <c r="A203" s="74" t="s">
        <v>593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5"/>
    </row>
    <row r="204" spans="1:14" ht="15.6" customHeight="1" x14ac:dyDescent="0.25">
      <c r="A204" s="50"/>
      <c r="B204" s="50" t="s">
        <v>293</v>
      </c>
      <c r="C204" s="50"/>
      <c r="D204" s="16">
        <v>2013</v>
      </c>
      <c r="E204" s="16">
        <f t="shared" ref="E204:F227" si="22">G204+I204+K204</f>
        <v>48157.599999999999</v>
      </c>
      <c r="F204" s="16">
        <f t="shared" si="22"/>
        <v>6225.41</v>
      </c>
      <c r="G204" s="16">
        <f>G207+G208+G210+G222+G225</f>
        <v>3884</v>
      </c>
      <c r="H204" s="16">
        <f t="shared" ref="H204:L204" si="23">H207+H208+H210+H222+H225</f>
        <v>3164.9</v>
      </c>
      <c r="I204" s="16">
        <f t="shared" si="23"/>
        <v>1989.1</v>
      </c>
      <c r="J204" s="16">
        <f t="shared" si="23"/>
        <v>1921.51</v>
      </c>
      <c r="K204" s="16">
        <f t="shared" si="23"/>
        <v>42284.5</v>
      </c>
      <c r="L204" s="16">
        <f t="shared" si="23"/>
        <v>1139</v>
      </c>
      <c r="M204" s="50"/>
      <c r="N204" s="75"/>
    </row>
    <row r="205" spans="1:14" ht="15.6" customHeight="1" x14ac:dyDescent="0.25">
      <c r="A205" s="51"/>
      <c r="B205" s="51"/>
      <c r="C205" s="51"/>
      <c r="D205" s="16">
        <v>2014</v>
      </c>
      <c r="E205" s="16">
        <f t="shared" si="22"/>
        <v>3286873.5</v>
      </c>
      <c r="F205" s="16">
        <f t="shared" si="22"/>
        <v>10255.099999999999</v>
      </c>
      <c r="G205" s="16">
        <f>G209+G211+G213+G215+G218+G220+G223+G224+G226+G212</f>
        <v>20343.899999999998</v>
      </c>
      <c r="H205" s="16">
        <f t="shared" ref="H205:L205" si="24">H209+H211+H213+H215+H218+H220+H223+H224+H226</f>
        <v>4004.0999999999995</v>
      </c>
      <c r="I205" s="16">
        <f t="shared" si="24"/>
        <v>6026.6</v>
      </c>
      <c r="J205" s="16">
        <f t="shared" si="24"/>
        <v>4098</v>
      </c>
      <c r="K205" s="16">
        <f t="shared" si="24"/>
        <v>3260503</v>
      </c>
      <c r="L205" s="16">
        <f t="shared" si="24"/>
        <v>2153</v>
      </c>
      <c r="M205" s="51"/>
      <c r="N205" s="75"/>
    </row>
    <row r="206" spans="1:14" ht="15.6" customHeight="1" x14ac:dyDescent="0.25">
      <c r="A206" s="52"/>
      <c r="B206" s="52"/>
      <c r="C206" s="52"/>
      <c r="D206" s="16">
        <v>2015</v>
      </c>
      <c r="E206" s="16">
        <f t="shared" si="22"/>
        <v>2318894.7000000002</v>
      </c>
      <c r="F206" s="16">
        <f t="shared" si="22"/>
        <v>0</v>
      </c>
      <c r="G206" s="16">
        <f t="shared" ref="G206:H206" si="25">G214+G216+G217+G219+G221+G227+G212</f>
        <v>10133.5</v>
      </c>
      <c r="H206" s="16">
        <f t="shared" si="25"/>
        <v>0</v>
      </c>
      <c r="I206" s="16">
        <f>I214+I216+I217+I219+I221+I227+I212</f>
        <v>4233.2</v>
      </c>
      <c r="J206" s="16">
        <f t="shared" ref="J206:L206" si="26">J214+J216+J217+J219+J221+J227+J212</f>
        <v>0</v>
      </c>
      <c r="K206" s="16">
        <f t="shared" si="26"/>
        <v>2304528</v>
      </c>
      <c r="L206" s="16">
        <f t="shared" si="26"/>
        <v>0</v>
      </c>
      <c r="M206" s="52"/>
      <c r="N206" s="75"/>
    </row>
    <row r="207" spans="1:14" ht="65.45" customHeight="1" x14ac:dyDescent="0.25">
      <c r="A207" s="100" t="s">
        <v>594</v>
      </c>
      <c r="B207" s="16" t="s">
        <v>595</v>
      </c>
      <c r="C207" s="16" t="s">
        <v>340</v>
      </c>
      <c r="D207" s="16">
        <v>2013</v>
      </c>
      <c r="E207" s="16">
        <f t="shared" si="22"/>
        <v>1552.1</v>
      </c>
      <c r="F207" s="16">
        <f t="shared" si="22"/>
        <v>935.19999999999993</v>
      </c>
      <c r="G207" s="16">
        <v>1256</v>
      </c>
      <c r="H207" s="16">
        <v>756.8</v>
      </c>
      <c r="I207" s="16">
        <v>296.10000000000002</v>
      </c>
      <c r="J207" s="16">
        <v>178.4</v>
      </c>
      <c r="K207" s="16"/>
      <c r="L207" s="16"/>
      <c r="M207" s="16" t="s">
        <v>596</v>
      </c>
      <c r="N207" s="75"/>
    </row>
    <row r="208" spans="1:14" ht="126" customHeight="1" x14ac:dyDescent="0.25">
      <c r="A208" s="104" t="s">
        <v>597</v>
      </c>
      <c r="B208" s="16" t="s">
        <v>598</v>
      </c>
      <c r="C208" s="16" t="s">
        <v>340</v>
      </c>
      <c r="D208" s="16">
        <v>2013</v>
      </c>
      <c r="E208" s="16">
        <f t="shared" si="22"/>
        <v>2715</v>
      </c>
      <c r="F208" s="16">
        <f t="shared" si="22"/>
        <v>2017</v>
      </c>
      <c r="G208" s="16">
        <v>1173</v>
      </c>
      <c r="H208" s="16">
        <v>608.1</v>
      </c>
      <c r="I208" s="16">
        <v>403</v>
      </c>
      <c r="J208" s="16">
        <v>269.89999999999998</v>
      </c>
      <c r="K208" s="16">
        <v>1139</v>
      </c>
      <c r="L208" s="16">
        <v>1139</v>
      </c>
      <c r="M208" s="16" t="s">
        <v>599</v>
      </c>
      <c r="N208" s="75"/>
    </row>
    <row r="209" spans="1:14" ht="150" x14ac:dyDescent="0.25">
      <c r="A209" s="16" t="s">
        <v>600</v>
      </c>
      <c r="B209" s="16" t="s">
        <v>601</v>
      </c>
      <c r="C209" s="16" t="s">
        <v>340</v>
      </c>
      <c r="D209" s="16">
        <v>2014</v>
      </c>
      <c r="E209" s="16">
        <f t="shared" si="22"/>
        <v>2952.7</v>
      </c>
      <c r="F209" s="16">
        <f t="shared" si="22"/>
        <v>4153.6000000000004</v>
      </c>
      <c r="G209" s="16">
        <v>1172.8</v>
      </c>
      <c r="H209" s="16">
        <v>2385.1999999999998</v>
      </c>
      <c r="I209" s="16">
        <v>426.9</v>
      </c>
      <c r="J209" s="16">
        <v>415.4</v>
      </c>
      <c r="K209" s="16">
        <v>1353</v>
      </c>
      <c r="L209" s="16">
        <v>1353</v>
      </c>
      <c r="M209" s="16" t="s">
        <v>602</v>
      </c>
      <c r="N209" s="75"/>
    </row>
    <row r="210" spans="1:14" ht="14.45" customHeight="1" x14ac:dyDescent="0.25">
      <c r="A210" s="50" t="s">
        <v>603</v>
      </c>
      <c r="B210" s="50" t="s">
        <v>604</v>
      </c>
      <c r="C210" s="50" t="s">
        <v>310</v>
      </c>
      <c r="D210" s="16">
        <v>2013</v>
      </c>
      <c r="E210" s="16">
        <f t="shared" si="22"/>
        <v>2745</v>
      </c>
      <c r="F210" s="16">
        <f t="shared" si="22"/>
        <v>3273.21</v>
      </c>
      <c r="G210" s="16">
        <v>1455</v>
      </c>
      <c r="H210" s="16">
        <v>1800</v>
      </c>
      <c r="I210" s="16">
        <v>1290</v>
      </c>
      <c r="J210" s="16">
        <v>1473.21</v>
      </c>
      <c r="K210" s="16"/>
      <c r="L210" s="16"/>
      <c r="M210" s="50" t="s">
        <v>605</v>
      </c>
      <c r="N210" s="75"/>
    </row>
    <row r="211" spans="1:14" ht="57.6" customHeight="1" x14ac:dyDescent="0.25">
      <c r="A211" s="51"/>
      <c r="B211" s="51"/>
      <c r="C211" s="51"/>
      <c r="D211" s="16">
        <v>2014</v>
      </c>
      <c r="E211" s="16">
        <f t="shared" si="22"/>
        <v>2500</v>
      </c>
      <c r="F211" s="16">
        <f t="shared" si="22"/>
        <v>294.8</v>
      </c>
      <c r="G211" s="16">
        <v>2250</v>
      </c>
      <c r="H211" s="16"/>
      <c r="I211" s="16">
        <v>250</v>
      </c>
      <c r="J211" s="16">
        <v>294.8</v>
      </c>
      <c r="K211" s="16"/>
      <c r="L211" s="16"/>
      <c r="M211" s="52"/>
      <c r="N211" s="75"/>
    </row>
    <row r="212" spans="1:14" ht="46.5" customHeight="1" x14ac:dyDescent="0.25">
      <c r="A212" s="52"/>
      <c r="B212" s="52"/>
      <c r="C212" s="52"/>
      <c r="D212" s="16">
        <v>2015</v>
      </c>
      <c r="E212" s="16">
        <f t="shared" si="22"/>
        <v>922.1</v>
      </c>
      <c r="F212" s="16">
        <f t="shared" si="22"/>
        <v>0</v>
      </c>
      <c r="G212" s="16">
        <v>829.9</v>
      </c>
      <c r="H212" s="16">
        <v>0</v>
      </c>
      <c r="I212" s="16">
        <v>92.2</v>
      </c>
      <c r="J212" s="16">
        <v>0</v>
      </c>
      <c r="K212" s="16"/>
      <c r="L212" s="16"/>
      <c r="M212" s="31" t="s">
        <v>899</v>
      </c>
      <c r="N212" s="75"/>
    </row>
    <row r="213" spans="1:14" ht="41.45" customHeight="1" x14ac:dyDescent="0.25">
      <c r="A213" s="50" t="s">
        <v>606</v>
      </c>
      <c r="B213" s="50" t="s">
        <v>607</v>
      </c>
      <c r="C213" s="50" t="s">
        <v>359</v>
      </c>
      <c r="D213" s="105">
        <v>2014</v>
      </c>
      <c r="E213" s="16">
        <f t="shared" si="22"/>
        <v>1150</v>
      </c>
      <c r="F213" s="16">
        <f t="shared" si="22"/>
        <v>996.5</v>
      </c>
      <c r="G213" s="105"/>
      <c r="H213" s="105"/>
      <c r="I213" s="105">
        <v>1150</v>
      </c>
      <c r="J213" s="105">
        <v>996.5</v>
      </c>
      <c r="K213" s="105"/>
      <c r="L213" s="105"/>
      <c r="M213" s="50" t="s">
        <v>900</v>
      </c>
      <c r="N213" s="75"/>
    </row>
    <row r="214" spans="1:14" ht="32.25" customHeight="1" x14ac:dyDescent="0.25">
      <c r="A214" s="52"/>
      <c r="B214" s="52"/>
      <c r="C214" s="52"/>
      <c r="D214" s="105">
        <v>2015</v>
      </c>
      <c r="E214" s="16">
        <f t="shared" si="22"/>
        <v>857</v>
      </c>
      <c r="F214" s="16">
        <f t="shared" si="22"/>
        <v>0</v>
      </c>
      <c r="G214" s="105"/>
      <c r="H214" s="105"/>
      <c r="I214" s="105">
        <v>857</v>
      </c>
      <c r="J214" s="105">
        <v>0</v>
      </c>
      <c r="K214" s="105"/>
      <c r="L214" s="105"/>
      <c r="M214" s="52"/>
      <c r="N214" s="75"/>
    </row>
    <row r="215" spans="1:14" ht="41.45" customHeight="1" x14ac:dyDescent="0.25">
      <c r="A215" s="50" t="s">
        <v>609</v>
      </c>
      <c r="B215" s="50" t="s">
        <v>610</v>
      </c>
      <c r="C215" s="50" t="s">
        <v>320</v>
      </c>
      <c r="D215" s="105">
        <v>2014</v>
      </c>
      <c r="E215" s="16">
        <f t="shared" si="22"/>
        <v>1000</v>
      </c>
      <c r="F215" s="16">
        <f t="shared" si="22"/>
        <v>836.4</v>
      </c>
      <c r="G215" s="105"/>
      <c r="H215" s="105"/>
      <c r="I215" s="105">
        <v>1000</v>
      </c>
      <c r="J215" s="105">
        <v>836.4</v>
      </c>
      <c r="K215" s="105"/>
      <c r="L215" s="105"/>
      <c r="M215" s="16" t="s">
        <v>608</v>
      </c>
      <c r="N215" s="75"/>
    </row>
    <row r="216" spans="1:14" ht="30" x14ac:dyDescent="0.25">
      <c r="A216" s="52"/>
      <c r="B216" s="52"/>
      <c r="C216" s="52"/>
      <c r="D216" s="105">
        <v>2015</v>
      </c>
      <c r="E216" s="16">
        <f t="shared" si="22"/>
        <v>1000</v>
      </c>
      <c r="F216" s="16">
        <f t="shared" si="22"/>
        <v>0</v>
      </c>
      <c r="G216" s="105"/>
      <c r="H216" s="105"/>
      <c r="I216" s="105">
        <v>1000</v>
      </c>
      <c r="J216" s="105">
        <v>0</v>
      </c>
      <c r="K216" s="105"/>
      <c r="L216" s="105"/>
      <c r="M216" s="16" t="s">
        <v>901</v>
      </c>
      <c r="N216" s="75"/>
    </row>
    <row r="217" spans="1:14" ht="45" x14ac:dyDescent="0.25">
      <c r="A217" s="29" t="s">
        <v>611</v>
      </c>
      <c r="B217" s="105" t="s">
        <v>612</v>
      </c>
      <c r="C217" s="95" t="s">
        <v>384</v>
      </c>
      <c r="D217" s="105">
        <v>2015</v>
      </c>
      <c r="E217" s="16">
        <f t="shared" si="22"/>
        <v>2729.6</v>
      </c>
      <c r="F217" s="16">
        <f t="shared" si="22"/>
        <v>0</v>
      </c>
      <c r="G217" s="105">
        <v>1949.6</v>
      </c>
      <c r="H217" s="105">
        <v>0</v>
      </c>
      <c r="I217" s="105">
        <v>390</v>
      </c>
      <c r="J217" s="105">
        <v>0</v>
      </c>
      <c r="K217" s="105">
        <v>390</v>
      </c>
      <c r="L217" s="105">
        <v>0</v>
      </c>
      <c r="M217" s="16" t="s">
        <v>902</v>
      </c>
      <c r="N217" s="75"/>
    </row>
    <row r="218" spans="1:14" ht="41.45" customHeight="1" x14ac:dyDescent="0.25">
      <c r="A218" s="50" t="s">
        <v>613</v>
      </c>
      <c r="B218" s="50" t="s">
        <v>614</v>
      </c>
      <c r="C218" s="50" t="s">
        <v>330</v>
      </c>
      <c r="D218" s="105">
        <v>2014</v>
      </c>
      <c r="E218" s="16">
        <f t="shared" si="22"/>
        <v>8700</v>
      </c>
      <c r="F218" s="16">
        <f t="shared" si="22"/>
        <v>1779.9</v>
      </c>
      <c r="G218" s="105">
        <v>5800</v>
      </c>
      <c r="H218" s="105">
        <v>773.1</v>
      </c>
      <c r="I218" s="105">
        <v>1450</v>
      </c>
      <c r="J218" s="105">
        <v>206.8</v>
      </c>
      <c r="K218" s="105">
        <v>1450</v>
      </c>
      <c r="L218" s="105">
        <v>800</v>
      </c>
      <c r="M218" s="16" t="s">
        <v>608</v>
      </c>
      <c r="N218" s="75"/>
    </row>
    <row r="219" spans="1:14" ht="30" x14ac:dyDescent="0.25">
      <c r="A219" s="52"/>
      <c r="B219" s="52"/>
      <c r="C219" s="52"/>
      <c r="D219" s="105">
        <v>2015</v>
      </c>
      <c r="E219" s="16">
        <f t="shared" si="22"/>
        <v>8700</v>
      </c>
      <c r="F219" s="16">
        <f t="shared" si="22"/>
        <v>0</v>
      </c>
      <c r="G219" s="105">
        <v>5800</v>
      </c>
      <c r="H219" s="105">
        <v>0</v>
      </c>
      <c r="I219" s="105">
        <v>1450</v>
      </c>
      <c r="J219" s="105">
        <v>0</v>
      </c>
      <c r="K219" s="105">
        <v>1450</v>
      </c>
      <c r="L219" s="105">
        <v>0</v>
      </c>
      <c r="M219" s="16" t="s">
        <v>901</v>
      </c>
      <c r="N219" s="75"/>
    </row>
    <row r="220" spans="1:14" ht="34.5" customHeight="1" x14ac:dyDescent="0.25">
      <c r="A220" s="50" t="s">
        <v>615</v>
      </c>
      <c r="B220" s="50" t="s">
        <v>616</v>
      </c>
      <c r="C220" s="50" t="s">
        <v>337</v>
      </c>
      <c r="D220" s="105">
        <v>2014</v>
      </c>
      <c r="E220" s="16">
        <f t="shared" si="22"/>
        <v>3968.8</v>
      </c>
      <c r="F220" s="16">
        <f t="shared" si="22"/>
        <v>203.1</v>
      </c>
      <c r="G220" s="105">
        <v>2520</v>
      </c>
      <c r="H220" s="105"/>
      <c r="I220" s="105">
        <v>648.79999999999995</v>
      </c>
      <c r="J220" s="105">
        <v>203.1</v>
      </c>
      <c r="K220" s="105">
        <v>800</v>
      </c>
      <c r="L220" s="105"/>
      <c r="M220" s="50" t="s">
        <v>903</v>
      </c>
      <c r="N220" s="75"/>
    </row>
    <row r="221" spans="1:14" ht="51" customHeight="1" x14ac:dyDescent="0.25">
      <c r="A221" s="52"/>
      <c r="B221" s="52"/>
      <c r="C221" s="52"/>
      <c r="D221" s="105">
        <v>2015</v>
      </c>
      <c r="E221" s="16">
        <f t="shared" si="22"/>
        <v>2886</v>
      </c>
      <c r="F221" s="16">
        <f t="shared" si="22"/>
        <v>0</v>
      </c>
      <c r="G221" s="105">
        <v>1554</v>
      </c>
      <c r="H221" s="105"/>
      <c r="I221" s="105">
        <v>444</v>
      </c>
      <c r="J221" s="105"/>
      <c r="K221" s="105">
        <v>888</v>
      </c>
      <c r="L221" s="105"/>
      <c r="M221" s="52"/>
      <c r="N221" s="75"/>
    </row>
    <row r="222" spans="1:14" x14ac:dyDescent="0.25">
      <c r="A222" s="50" t="s">
        <v>617</v>
      </c>
      <c r="B222" s="50" t="s">
        <v>618</v>
      </c>
      <c r="C222" s="50" t="s">
        <v>619</v>
      </c>
      <c r="D222" s="105">
        <v>2013</v>
      </c>
      <c r="E222" s="16">
        <f t="shared" si="22"/>
        <v>1145.5</v>
      </c>
      <c r="F222" s="16">
        <f t="shared" si="22"/>
        <v>0</v>
      </c>
      <c r="G222" s="105"/>
      <c r="H222" s="105"/>
      <c r="I222" s="105"/>
      <c r="J222" s="105"/>
      <c r="K222" s="105">
        <v>1145.5</v>
      </c>
      <c r="L222" s="105"/>
      <c r="M222" s="50" t="s">
        <v>620</v>
      </c>
      <c r="N222" s="75"/>
    </row>
    <row r="223" spans="1:14" ht="65.45" customHeight="1" x14ac:dyDescent="0.25">
      <c r="A223" s="52"/>
      <c r="B223" s="52"/>
      <c r="C223" s="52"/>
      <c r="D223" s="105">
        <v>2014</v>
      </c>
      <c r="E223" s="16">
        <f t="shared" si="22"/>
        <v>6657.7</v>
      </c>
      <c r="F223" s="16">
        <f t="shared" si="22"/>
        <v>1050</v>
      </c>
      <c r="G223" s="105">
        <v>6026.9</v>
      </c>
      <c r="H223" s="105"/>
      <c r="I223" s="105">
        <v>630.79999999999995</v>
      </c>
      <c r="J223" s="105">
        <v>1050</v>
      </c>
      <c r="K223" s="105"/>
      <c r="L223" s="105"/>
      <c r="M223" s="52"/>
      <c r="N223" s="75"/>
    </row>
    <row r="224" spans="1:14" ht="90" x14ac:dyDescent="0.25">
      <c r="A224" s="16" t="s">
        <v>621</v>
      </c>
      <c r="B224" s="105" t="s">
        <v>622</v>
      </c>
      <c r="C224" s="105" t="s">
        <v>340</v>
      </c>
      <c r="D224" s="105">
        <v>2014</v>
      </c>
      <c r="E224" s="16">
        <f t="shared" si="22"/>
        <v>2814.4</v>
      </c>
      <c r="F224" s="16">
        <f t="shared" si="22"/>
        <v>940.8</v>
      </c>
      <c r="G224" s="105">
        <v>1744.3</v>
      </c>
      <c r="H224" s="105">
        <v>845.8</v>
      </c>
      <c r="I224" s="105">
        <v>470.1</v>
      </c>
      <c r="J224" s="105">
        <v>95</v>
      </c>
      <c r="K224" s="105">
        <v>600</v>
      </c>
      <c r="L224" s="105"/>
      <c r="M224" s="16" t="s">
        <v>623</v>
      </c>
      <c r="N224" s="75"/>
    </row>
    <row r="225" spans="1:14" ht="14.45" customHeight="1" x14ac:dyDescent="0.25">
      <c r="A225" s="50" t="s">
        <v>907</v>
      </c>
      <c r="B225" s="50" t="s">
        <v>624</v>
      </c>
      <c r="C225" s="50" t="s">
        <v>306</v>
      </c>
      <c r="D225" s="105">
        <v>2013</v>
      </c>
      <c r="E225" s="16">
        <f t="shared" si="22"/>
        <v>40000</v>
      </c>
      <c r="F225" s="16">
        <f t="shared" si="22"/>
        <v>0</v>
      </c>
      <c r="G225" s="105"/>
      <c r="H225" s="105"/>
      <c r="I225" s="105"/>
      <c r="J225" s="105"/>
      <c r="K225" s="105">
        <v>40000</v>
      </c>
      <c r="L225" s="105"/>
      <c r="M225" s="50" t="s">
        <v>370</v>
      </c>
      <c r="N225" s="75"/>
    </row>
    <row r="226" spans="1:14" ht="52.9" customHeight="1" x14ac:dyDescent="0.25">
      <c r="A226" s="51"/>
      <c r="B226" s="51"/>
      <c r="C226" s="51"/>
      <c r="D226" s="105">
        <v>2014</v>
      </c>
      <c r="E226" s="16">
        <f t="shared" si="22"/>
        <v>3256300</v>
      </c>
      <c r="F226" s="16">
        <f t="shared" si="22"/>
        <v>0</v>
      </c>
      <c r="G226" s="105"/>
      <c r="H226" s="105"/>
      <c r="I226" s="105"/>
      <c r="J226" s="105"/>
      <c r="K226" s="105">
        <v>3256300</v>
      </c>
      <c r="L226" s="105"/>
      <c r="M226" s="51"/>
      <c r="N226" s="75"/>
    </row>
    <row r="227" spans="1:14" ht="27.75" customHeight="1" x14ac:dyDescent="0.25">
      <c r="A227" s="52"/>
      <c r="B227" s="52"/>
      <c r="C227" s="52"/>
      <c r="D227" s="105">
        <v>2015</v>
      </c>
      <c r="E227" s="16">
        <f t="shared" si="22"/>
        <v>2301800</v>
      </c>
      <c r="F227" s="16">
        <f t="shared" si="22"/>
        <v>0</v>
      </c>
      <c r="G227" s="105"/>
      <c r="H227" s="105"/>
      <c r="I227" s="105"/>
      <c r="J227" s="105"/>
      <c r="K227" s="105">
        <v>2301800</v>
      </c>
      <c r="L227" s="105"/>
      <c r="M227" s="52"/>
      <c r="N227" s="75"/>
    </row>
    <row r="228" spans="1:14" ht="15.6" customHeight="1" x14ac:dyDescent="0.25">
      <c r="A228" s="74" t="s">
        <v>625</v>
      </c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5"/>
    </row>
    <row r="229" spans="1:14" ht="15.6" customHeight="1" x14ac:dyDescent="0.25">
      <c r="A229" s="106"/>
      <c r="B229" s="107" t="s">
        <v>293</v>
      </c>
      <c r="C229" s="107"/>
      <c r="D229" s="16">
        <v>2013</v>
      </c>
      <c r="E229" s="16">
        <f t="shared" ref="E229:F231" si="27">G229+I229+K229</f>
        <v>574513.1</v>
      </c>
      <c r="F229" s="16">
        <f t="shared" si="27"/>
        <v>325503.99999999994</v>
      </c>
      <c r="G229" s="16">
        <f t="shared" ref="G229:L229" si="28">G235+G239+G241+G243+G245+G247+G249+G251+G253+G256+G258+G260+G261+G262+G263+G264+G265+G266+G268+G289+G286+G292</f>
        <v>545147.69999999995</v>
      </c>
      <c r="H229" s="16">
        <f t="shared" si="28"/>
        <v>301221.69999999995</v>
      </c>
      <c r="I229" s="16">
        <f t="shared" si="28"/>
        <v>29215.399999999998</v>
      </c>
      <c r="J229" s="16">
        <f t="shared" si="28"/>
        <v>24282.3</v>
      </c>
      <c r="K229" s="16">
        <f t="shared" si="28"/>
        <v>150</v>
      </c>
      <c r="L229" s="16">
        <f t="shared" si="28"/>
        <v>0</v>
      </c>
      <c r="M229" s="50"/>
      <c r="N229" s="75"/>
    </row>
    <row r="230" spans="1:14" ht="15.6" customHeight="1" x14ac:dyDescent="0.25">
      <c r="A230" s="108"/>
      <c r="B230" s="109"/>
      <c r="C230" s="109"/>
      <c r="D230" s="16">
        <v>2014</v>
      </c>
      <c r="E230" s="16">
        <f t="shared" si="27"/>
        <v>522637.6</v>
      </c>
      <c r="F230" s="16">
        <f t="shared" si="27"/>
        <v>246933.9</v>
      </c>
      <c r="G230" s="16">
        <f t="shared" ref="G230:L230" si="29">G233+G234+G236+G269+G273+G276+G283+G284+G285+G287+G290+G293</f>
        <v>470579.3</v>
      </c>
      <c r="H230" s="16">
        <f t="shared" si="29"/>
        <v>246933.9</v>
      </c>
      <c r="I230" s="16">
        <f t="shared" si="29"/>
        <v>13058.3</v>
      </c>
      <c r="J230" s="16">
        <f t="shared" si="29"/>
        <v>0</v>
      </c>
      <c r="K230" s="16">
        <f t="shared" si="29"/>
        <v>39000</v>
      </c>
      <c r="L230" s="16">
        <f t="shared" si="29"/>
        <v>0</v>
      </c>
      <c r="M230" s="51"/>
      <c r="N230" s="75"/>
    </row>
    <row r="231" spans="1:14" ht="15.6" customHeight="1" x14ac:dyDescent="0.25">
      <c r="A231" s="110"/>
      <c r="B231" s="111"/>
      <c r="C231" s="111"/>
      <c r="D231" s="16">
        <v>2015</v>
      </c>
      <c r="E231" s="16">
        <f t="shared" si="27"/>
        <v>369893.6</v>
      </c>
      <c r="F231" s="16">
        <f t="shared" si="27"/>
        <v>0</v>
      </c>
      <c r="G231" s="16">
        <f>G237+G240+G242+G244+G246+G248+G250+G252+G254+G255+G257+G259+G267+G270+G272+G274+G277+G278+G279+G280+G282+G291+G294</f>
        <v>345379.5</v>
      </c>
      <c r="H231" s="16">
        <f t="shared" ref="H231:L231" si="30">H237+H240+H242+H244+H246+H248+H250+H252+H254+H255+H257+H259+H267+H270+H272+H274+H277+H278+H279+H280+H282+H291+H294</f>
        <v>0</v>
      </c>
      <c r="I231" s="16">
        <f t="shared" si="30"/>
        <v>24514.1</v>
      </c>
      <c r="J231" s="16">
        <f t="shared" si="30"/>
        <v>0</v>
      </c>
      <c r="K231" s="16">
        <f t="shared" si="30"/>
        <v>0</v>
      </c>
      <c r="L231" s="16">
        <f t="shared" si="30"/>
        <v>0</v>
      </c>
      <c r="M231" s="52"/>
      <c r="N231" s="75"/>
    </row>
    <row r="232" spans="1:14" ht="15.6" customHeight="1" x14ac:dyDescent="0.25">
      <c r="A232" s="112" t="s">
        <v>626</v>
      </c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4"/>
      <c r="N232" s="75"/>
    </row>
    <row r="233" spans="1:14" ht="60" customHeight="1" x14ac:dyDescent="0.25">
      <c r="A233" s="115" t="s">
        <v>627</v>
      </c>
      <c r="B233" s="115" t="s">
        <v>628</v>
      </c>
      <c r="C233" s="115" t="s">
        <v>296</v>
      </c>
      <c r="D233" s="115">
        <v>2014</v>
      </c>
      <c r="E233" s="105">
        <f t="shared" ref="E233:F235" si="31">G233+I233+K233</f>
        <v>49500</v>
      </c>
      <c r="F233" s="105">
        <f t="shared" si="31"/>
        <v>0</v>
      </c>
      <c r="G233" s="115">
        <v>44550</v>
      </c>
      <c r="H233" s="115">
        <v>0</v>
      </c>
      <c r="I233" s="115">
        <v>4950</v>
      </c>
      <c r="J233" s="115"/>
      <c r="K233" s="115"/>
      <c r="L233" s="115"/>
      <c r="M233" s="115" t="s">
        <v>364</v>
      </c>
      <c r="N233" s="75"/>
    </row>
    <row r="234" spans="1:14" ht="63" customHeight="1" x14ac:dyDescent="0.25">
      <c r="A234" s="115" t="s">
        <v>629</v>
      </c>
      <c r="B234" s="115" t="s">
        <v>630</v>
      </c>
      <c r="C234" s="115" t="s">
        <v>320</v>
      </c>
      <c r="D234" s="115">
        <v>2014</v>
      </c>
      <c r="E234" s="105">
        <f t="shared" si="31"/>
        <v>3750</v>
      </c>
      <c r="F234" s="105">
        <f t="shared" si="31"/>
        <v>0</v>
      </c>
      <c r="G234" s="115">
        <v>3750</v>
      </c>
      <c r="H234" s="115">
        <v>0</v>
      </c>
      <c r="I234" s="115"/>
      <c r="J234" s="115"/>
      <c r="K234" s="115"/>
      <c r="L234" s="115"/>
      <c r="M234" s="115" t="s">
        <v>364</v>
      </c>
      <c r="N234" s="75"/>
    </row>
    <row r="235" spans="1:14" ht="18" customHeight="1" x14ac:dyDescent="0.25">
      <c r="A235" s="74" t="s">
        <v>631</v>
      </c>
      <c r="B235" s="74" t="s">
        <v>632</v>
      </c>
      <c r="C235" s="74" t="s">
        <v>633</v>
      </c>
      <c r="D235" s="115">
        <v>2013</v>
      </c>
      <c r="E235" s="105">
        <f t="shared" si="31"/>
        <v>111152.4</v>
      </c>
      <c r="F235" s="105">
        <f t="shared" si="31"/>
        <v>111152</v>
      </c>
      <c r="G235" s="115">
        <v>111152.4</v>
      </c>
      <c r="H235" s="115">
        <v>111152</v>
      </c>
      <c r="I235" s="115"/>
      <c r="J235" s="115"/>
      <c r="K235" s="115"/>
      <c r="L235" s="115"/>
      <c r="M235" s="74" t="s">
        <v>634</v>
      </c>
      <c r="N235" s="75"/>
    </row>
    <row r="236" spans="1:14" ht="55.15" customHeight="1" x14ac:dyDescent="0.25">
      <c r="A236" s="74"/>
      <c r="B236" s="74"/>
      <c r="C236" s="74"/>
      <c r="D236" s="105">
        <v>2014</v>
      </c>
      <c r="E236" s="105">
        <f>G236+I236+K236</f>
        <v>72179.3</v>
      </c>
      <c r="F236" s="105">
        <f>H236+J236+L236</f>
        <v>71839.600000000006</v>
      </c>
      <c r="G236" s="105">
        <v>72179.3</v>
      </c>
      <c r="H236" s="105">
        <v>71839.600000000006</v>
      </c>
      <c r="I236" s="105"/>
      <c r="J236" s="105"/>
      <c r="K236" s="105"/>
      <c r="L236" s="105"/>
      <c r="M236" s="74"/>
      <c r="N236" s="75"/>
    </row>
    <row r="237" spans="1:14" ht="22.15" customHeight="1" x14ac:dyDescent="0.25">
      <c r="A237" s="74"/>
      <c r="B237" s="74"/>
      <c r="C237" s="74"/>
      <c r="D237" s="105">
        <v>2015</v>
      </c>
      <c r="E237" s="105">
        <f>G237+I237+K237</f>
        <v>86400</v>
      </c>
      <c r="F237" s="105">
        <f>H237+J237+L237</f>
        <v>0</v>
      </c>
      <c r="G237" s="105">
        <v>86400</v>
      </c>
      <c r="H237" s="105">
        <v>0</v>
      </c>
      <c r="I237" s="105"/>
      <c r="J237" s="105"/>
      <c r="K237" s="105"/>
      <c r="L237" s="105"/>
      <c r="M237" s="16" t="s">
        <v>905</v>
      </c>
      <c r="N237" s="75"/>
    </row>
    <row r="238" spans="1:14" ht="15.6" customHeight="1" x14ac:dyDescent="0.25">
      <c r="A238" s="112" t="s">
        <v>635</v>
      </c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4"/>
      <c r="N238" s="75"/>
    </row>
    <row r="239" spans="1:14" ht="43.15" customHeight="1" x14ac:dyDescent="0.25">
      <c r="A239" s="50" t="s">
        <v>636</v>
      </c>
      <c r="B239" s="50" t="s">
        <v>637</v>
      </c>
      <c r="C239" s="50" t="s">
        <v>347</v>
      </c>
      <c r="D239" s="105">
        <v>2013</v>
      </c>
      <c r="E239" s="105">
        <f t="shared" ref="E239:F268" si="32">G239+I239+K239</f>
        <v>100</v>
      </c>
      <c r="F239" s="105">
        <f t="shared" si="32"/>
        <v>0</v>
      </c>
      <c r="G239" s="105"/>
      <c r="H239" s="105"/>
      <c r="I239" s="105">
        <v>100</v>
      </c>
      <c r="J239" s="105"/>
      <c r="K239" s="105"/>
      <c r="L239" s="105"/>
      <c r="M239" s="105" t="s">
        <v>370</v>
      </c>
      <c r="N239" s="75"/>
    </row>
    <row r="240" spans="1:14" ht="30.75" customHeight="1" x14ac:dyDescent="0.25">
      <c r="A240" s="52"/>
      <c r="B240" s="52"/>
      <c r="C240" s="52"/>
      <c r="D240" s="105">
        <v>2015</v>
      </c>
      <c r="E240" s="105">
        <f t="shared" si="32"/>
        <v>2222.1999999999998</v>
      </c>
      <c r="F240" s="105">
        <f t="shared" si="32"/>
        <v>0</v>
      </c>
      <c r="G240" s="105">
        <v>2000</v>
      </c>
      <c r="H240" s="105">
        <v>0</v>
      </c>
      <c r="I240" s="105">
        <v>222.2</v>
      </c>
      <c r="J240" s="105">
        <v>0</v>
      </c>
      <c r="K240" s="105"/>
      <c r="L240" s="105"/>
      <c r="M240" s="105" t="s">
        <v>899</v>
      </c>
      <c r="N240" s="75"/>
    </row>
    <row r="241" spans="1:14" ht="28.9" customHeight="1" x14ac:dyDescent="0.25">
      <c r="A241" s="50" t="s">
        <v>638</v>
      </c>
      <c r="B241" s="50" t="s">
        <v>639</v>
      </c>
      <c r="C241" s="50" t="s">
        <v>320</v>
      </c>
      <c r="D241" s="105">
        <v>2013</v>
      </c>
      <c r="E241" s="105">
        <f t="shared" si="32"/>
        <v>1100</v>
      </c>
      <c r="F241" s="105">
        <f t="shared" si="32"/>
        <v>100</v>
      </c>
      <c r="G241" s="105">
        <v>100</v>
      </c>
      <c r="H241" s="105"/>
      <c r="I241" s="105">
        <v>1000</v>
      </c>
      <c r="J241" s="105">
        <v>100</v>
      </c>
      <c r="K241" s="105"/>
      <c r="L241" s="105"/>
      <c r="M241" s="105" t="s">
        <v>640</v>
      </c>
      <c r="N241" s="75"/>
    </row>
    <row r="242" spans="1:14" ht="32.25" customHeight="1" x14ac:dyDescent="0.25">
      <c r="A242" s="52"/>
      <c r="B242" s="52"/>
      <c r="C242" s="52"/>
      <c r="D242" s="105">
        <v>2015</v>
      </c>
      <c r="E242" s="105">
        <f t="shared" si="32"/>
        <v>3333.4</v>
      </c>
      <c r="F242" s="105">
        <f t="shared" si="32"/>
        <v>0</v>
      </c>
      <c r="G242" s="105">
        <v>3000</v>
      </c>
      <c r="H242" s="105">
        <v>0</v>
      </c>
      <c r="I242" s="105">
        <v>333.4</v>
      </c>
      <c r="J242" s="105">
        <v>0</v>
      </c>
      <c r="K242" s="105"/>
      <c r="L242" s="105"/>
      <c r="M242" s="105" t="s">
        <v>899</v>
      </c>
      <c r="N242" s="75"/>
    </row>
    <row r="243" spans="1:14" ht="29.45" customHeight="1" x14ac:dyDescent="0.25">
      <c r="A243" s="50" t="s">
        <v>641</v>
      </c>
      <c r="B243" s="50" t="s">
        <v>642</v>
      </c>
      <c r="C243" s="50" t="s">
        <v>337</v>
      </c>
      <c r="D243" s="105">
        <v>2013</v>
      </c>
      <c r="E243" s="105">
        <f t="shared" si="32"/>
        <v>2400</v>
      </c>
      <c r="F243" s="105">
        <f t="shared" si="32"/>
        <v>400</v>
      </c>
      <c r="G243" s="105">
        <v>2000</v>
      </c>
      <c r="H243" s="105"/>
      <c r="I243" s="105">
        <v>400</v>
      </c>
      <c r="J243" s="105">
        <v>400</v>
      </c>
      <c r="K243" s="105"/>
      <c r="L243" s="105"/>
      <c r="M243" s="105" t="s">
        <v>643</v>
      </c>
      <c r="N243" s="75"/>
    </row>
    <row r="244" spans="1:14" ht="32.25" customHeight="1" x14ac:dyDescent="0.25">
      <c r="A244" s="52"/>
      <c r="B244" s="52"/>
      <c r="C244" s="52"/>
      <c r="D244" s="105">
        <v>2015</v>
      </c>
      <c r="E244" s="105">
        <f t="shared" si="32"/>
        <v>2222.1999999999998</v>
      </c>
      <c r="F244" s="105">
        <f t="shared" si="32"/>
        <v>0</v>
      </c>
      <c r="G244" s="105">
        <v>2000</v>
      </c>
      <c r="H244" s="105">
        <v>0</v>
      </c>
      <c r="I244" s="105">
        <v>222.2</v>
      </c>
      <c r="J244" s="105">
        <v>0</v>
      </c>
      <c r="K244" s="105"/>
      <c r="L244" s="105"/>
      <c r="M244" s="105" t="s">
        <v>899</v>
      </c>
      <c r="N244" s="75"/>
    </row>
    <row r="245" spans="1:14" ht="30.6" customHeight="1" x14ac:dyDescent="0.25">
      <c r="A245" s="50" t="s">
        <v>644</v>
      </c>
      <c r="B245" s="50" t="s">
        <v>645</v>
      </c>
      <c r="C245" s="50" t="s">
        <v>317</v>
      </c>
      <c r="D245" s="105">
        <v>2013</v>
      </c>
      <c r="E245" s="105">
        <f t="shared" si="32"/>
        <v>2350</v>
      </c>
      <c r="F245" s="105">
        <f t="shared" si="32"/>
        <v>1534.9</v>
      </c>
      <c r="G245" s="105">
        <v>2000</v>
      </c>
      <c r="H245" s="105">
        <v>1358.9</v>
      </c>
      <c r="I245" s="105">
        <v>350</v>
      </c>
      <c r="J245" s="105">
        <v>176</v>
      </c>
      <c r="K245" s="105"/>
      <c r="L245" s="105"/>
      <c r="M245" s="105" t="s">
        <v>646</v>
      </c>
      <c r="N245" s="75"/>
    </row>
    <row r="246" spans="1:14" ht="36" customHeight="1" x14ac:dyDescent="0.25">
      <c r="A246" s="52"/>
      <c r="B246" s="52"/>
      <c r="C246" s="52"/>
      <c r="D246" s="105">
        <v>2015</v>
      </c>
      <c r="E246" s="105">
        <f t="shared" si="32"/>
        <v>2222.1999999999998</v>
      </c>
      <c r="F246" s="105">
        <f t="shared" si="32"/>
        <v>0</v>
      </c>
      <c r="G246" s="105">
        <v>2000</v>
      </c>
      <c r="H246" s="105">
        <v>0</v>
      </c>
      <c r="I246" s="105">
        <v>222.2</v>
      </c>
      <c r="J246" s="105">
        <v>0</v>
      </c>
      <c r="K246" s="105"/>
      <c r="L246" s="105"/>
      <c r="M246" s="105" t="s">
        <v>899</v>
      </c>
      <c r="N246" s="75"/>
    </row>
    <row r="247" spans="1:14" ht="28.9" customHeight="1" x14ac:dyDescent="0.25">
      <c r="A247" s="50" t="s">
        <v>647</v>
      </c>
      <c r="B247" s="50" t="s">
        <v>648</v>
      </c>
      <c r="C247" s="50" t="s">
        <v>310</v>
      </c>
      <c r="D247" s="105">
        <v>2013</v>
      </c>
      <c r="E247" s="105">
        <f t="shared" si="32"/>
        <v>1145.4000000000001</v>
      </c>
      <c r="F247" s="105">
        <f t="shared" si="32"/>
        <v>1282.4000000000001</v>
      </c>
      <c r="G247" s="105">
        <v>1000</v>
      </c>
      <c r="H247" s="105">
        <v>1000</v>
      </c>
      <c r="I247" s="105">
        <v>145.4</v>
      </c>
      <c r="J247" s="105">
        <v>282.39999999999998</v>
      </c>
      <c r="K247" s="105"/>
      <c r="L247" s="105"/>
      <c r="M247" s="105" t="s">
        <v>646</v>
      </c>
      <c r="N247" s="75"/>
    </row>
    <row r="248" spans="1:14" ht="35.25" customHeight="1" x14ac:dyDescent="0.25">
      <c r="A248" s="52"/>
      <c r="B248" s="52"/>
      <c r="C248" s="52"/>
      <c r="D248" s="105">
        <v>2015</v>
      </c>
      <c r="E248" s="105">
        <f t="shared" si="32"/>
        <v>2222.1999999999998</v>
      </c>
      <c r="F248" s="105">
        <f t="shared" si="32"/>
        <v>0</v>
      </c>
      <c r="G248" s="105">
        <v>2000</v>
      </c>
      <c r="H248" s="105">
        <v>0</v>
      </c>
      <c r="I248" s="105">
        <v>222.2</v>
      </c>
      <c r="J248" s="105">
        <v>0</v>
      </c>
      <c r="K248" s="105"/>
      <c r="L248" s="105"/>
      <c r="M248" s="105" t="s">
        <v>899</v>
      </c>
      <c r="N248" s="75"/>
    </row>
    <row r="249" spans="1:14" ht="20.45" customHeight="1" x14ac:dyDescent="0.25">
      <c r="A249" s="50" t="s">
        <v>649</v>
      </c>
      <c r="B249" s="50" t="s">
        <v>650</v>
      </c>
      <c r="C249" s="50" t="s">
        <v>306</v>
      </c>
      <c r="D249" s="105">
        <v>2013</v>
      </c>
      <c r="E249" s="105">
        <f t="shared" si="32"/>
        <v>280</v>
      </c>
      <c r="F249" s="105">
        <f t="shared" si="32"/>
        <v>10.5</v>
      </c>
      <c r="G249" s="105"/>
      <c r="H249" s="105"/>
      <c r="I249" s="105">
        <v>280</v>
      </c>
      <c r="J249" s="105">
        <v>10.5</v>
      </c>
      <c r="K249" s="105"/>
      <c r="L249" s="105"/>
      <c r="M249" s="105" t="s">
        <v>620</v>
      </c>
      <c r="N249" s="75"/>
    </row>
    <row r="250" spans="1:14" ht="35.25" customHeight="1" x14ac:dyDescent="0.25">
      <c r="A250" s="52"/>
      <c r="B250" s="52"/>
      <c r="C250" s="52"/>
      <c r="D250" s="105">
        <v>2015</v>
      </c>
      <c r="E250" s="105">
        <f t="shared" si="32"/>
        <v>5000</v>
      </c>
      <c r="F250" s="105">
        <f t="shared" si="32"/>
        <v>0</v>
      </c>
      <c r="G250" s="105">
        <v>4500</v>
      </c>
      <c r="H250" s="105">
        <v>0</v>
      </c>
      <c r="I250" s="105">
        <v>500</v>
      </c>
      <c r="J250" s="105">
        <v>0</v>
      </c>
      <c r="K250" s="105"/>
      <c r="L250" s="105"/>
      <c r="M250" s="105" t="s">
        <v>899</v>
      </c>
      <c r="N250" s="75"/>
    </row>
    <row r="251" spans="1:14" ht="28.9" customHeight="1" x14ac:dyDescent="0.25">
      <c r="A251" s="50" t="s">
        <v>651</v>
      </c>
      <c r="B251" s="50" t="s">
        <v>652</v>
      </c>
      <c r="C251" s="50" t="s">
        <v>296</v>
      </c>
      <c r="D251" s="105">
        <v>2013</v>
      </c>
      <c r="E251" s="105">
        <f t="shared" si="32"/>
        <v>3300</v>
      </c>
      <c r="F251" s="105">
        <f t="shared" si="32"/>
        <v>3090</v>
      </c>
      <c r="G251" s="105">
        <v>3000</v>
      </c>
      <c r="H251" s="105">
        <v>2790</v>
      </c>
      <c r="I251" s="105">
        <v>300</v>
      </c>
      <c r="J251" s="105">
        <v>300</v>
      </c>
      <c r="K251" s="105"/>
      <c r="L251" s="105"/>
      <c r="M251" s="105" t="s">
        <v>653</v>
      </c>
      <c r="N251" s="75"/>
    </row>
    <row r="252" spans="1:14" ht="34.5" customHeight="1" x14ac:dyDescent="0.25">
      <c r="A252" s="52"/>
      <c r="B252" s="52"/>
      <c r="C252" s="52"/>
      <c r="D252" s="105">
        <v>2015</v>
      </c>
      <c r="E252" s="105">
        <f t="shared" si="32"/>
        <v>44444.5</v>
      </c>
      <c r="F252" s="105">
        <f t="shared" si="32"/>
        <v>0</v>
      </c>
      <c r="G252" s="105">
        <v>40000</v>
      </c>
      <c r="H252" s="105">
        <v>0</v>
      </c>
      <c r="I252" s="105">
        <v>4444.5</v>
      </c>
      <c r="J252" s="105">
        <v>0</v>
      </c>
      <c r="K252" s="105"/>
      <c r="L252" s="105"/>
      <c r="M252" s="105" t="s">
        <v>899</v>
      </c>
      <c r="N252" s="75"/>
    </row>
    <row r="253" spans="1:14" ht="30" customHeight="1" x14ac:dyDescent="0.25">
      <c r="A253" s="50" t="s">
        <v>654</v>
      </c>
      <c r="B253" s="50" t="s">
        <v>655</v>
      </c>
      <c r="C253" s="50" t="s">
        <v>489</v>
      </c>
      <c r="D253" s="105">
        <v>2013</v>
      </c>
      <c r="E253" s="105">
        <f t="shared" si="32"/>
        <v>1650</v>
      </c>
      <c r="F253" s="105">
        <f t="shared" si="32"/>
        <v>1650</v>
      </c>
      <c r="G253" s="105">
        <v>1500</v>
      </c>
      <c r="H253" s="105">
        <v>1500</v>
      </c>
      <c r="I253" s="105">
        <v>150</v>
      </c>
      <c r="J253" s="105">
        <v>150</v>
      </c>
      <c r="K253" s="105"/>
      <c r="L253" s="105"/>
      <c r="M253" s="105" t="s">
        <v>656</v>
      </c>
      <c r="N253" s="75"/>
    </row>
    <row r="254" spans="1:14" ht="33" customHeight="1" x14ac:dyDescent="0.25">
      <c r="A254" s="52"/>
      <c r="B254" s="52"/>
      <c r="C254" s="52"/>
      <c r="D254" s="105">
        <v>2015</v>
      </c>
      <c r="E254" s="105">
        <f t="shared" si="32"/>
        <v>11111.1</v>
      </c>
      <c r="F254" s="105">
        <f t="shared" si="32"/>
        <v>0</v>
      </c>
      <c r="G254" s="105">
        <v>10000</v>
      </c>
      <c r="H254" s="105">
        <v>0</v>
      </c>
      <c r="I254" s="105">
        <v>1111.0999999999999</v>
      </c>
      <c r="J254" s="105">
        <v>0</v>
      </c>
      <c r="K254" s="105"/>
      <c r="L254" s="105"/>
      <c r="M254" s="105" t="s">
        <v>899</v>
      </c>
      <c r="N254" s="75"/>
    </row>
    <row r="255" spans="1:14" ht="46.15" customHeight="1" x14ac:dyDescent="0.25">
      <c r="A255" s="30" t="s">
        <v>657</v>
      </c>
      <c r="B255" s="30" t="s">
        <v>658</v>
      </c>
      <c r="C255" s="30" t="s">
        <v>340</v>
      </c>
      <c r="D255" s="105">
        <v>2015</v>
      </c>
      <c r="E255" s="105">
        <f t="shared" si="32"/>
        <v>2222.1999999999998</v>
      </c>
      <c r="F255" s="105">
        <f t="shared" si="32"/>
        <v>0</v>
      </c>
      <c r="G255" s="105">
        <v>2000</v>
      </c>
      <c r="H255" s="105">
        <v>0</v>
      </c>
      <c r="I255" s="105">
        <v>222.2</v>
      </c>
      <c r="J255" s="105">
        <v>0</v>
      </c>
      <c r="K255" s="105"/>
      <c r="L255" s="105"/>
      <c r="M255" s="105" t="s">
        <v>899</v>
      </c>
      <c r="N255" s="75"/>
    </row>
    <row r="256" spans="1:14" ht="29.45" customHeight="1" x14ac:dyDescent="0.25">
      <c r="A256" s="50" t="s">
        <v>659</v>
      </c>
      <c r="B256" s="50" t="s">
        <v>660</v>
      </c>
      <c r="C256" s="50" t="s">
        <v>384</v>
      </c>
      <c r="D256" s="105">
        <v>2013</v>
      </c>
      <c r="E256" s="105">
        <f t="shared" si="32"/>
        <v>2328.1999999999998</v>
      </c>
      <c r="F256" s="105">
        <f t="shared" si="32"/>
        <v>1752.2</v>
      </c>
      <c r="G256" s="105">
        <v>1500</v>
      </c>
      <c r="H256" s="105">
        <v>1500</v>
      </c>
      <c r="I256" s="105">
        <v>678.2</v>
      </c>
      <c r="J256" s="105">
        <v>252.2</v>
      </c>
      <c r="K256" s="105">
        <v>150</v>
      </c>
      <c r="L256" s="105"/>
      <c r="M256" s="105" t="s">
        <v>661</v>
      </c>
      <c r="N256" s="75"/>
    </row>
    <row r="257" spans="1:14" ht="37.5" customHeight="1" x14ac:dyDescent="0.25">
      <c r="A257" s="52"/>
      <c r="B257" s="52"/>
      <c r="C257" s="52"/>
      <c r="D257" s="105">
        <v>2015</v>
      </c>
      <c r="E257" s="105">
        <f t="shared" si="32"/>
        <v>2222.1999999999998</v>
      </c>
      <c r="F257" s="105">
        <f t="shared" si="32"/>
        <v>0</v>
      </c>
      <c r="G257" s="105">
        <v>2000</v>
      </c>
      <c r="H257" s="105">
        <v>0</v>
      </c>
      <c r="I257" s="105">
        <v>222.2</v>
      </c>
      <c r="J257" s="105">
        <v>0</v>
      </c>
      <c r="K257" s="105"/>
      <c r="L257" s="105"/>
      <c r="M257" s="105" t="s">
        <v>899</v>
      </c>
      <c r="N257" s="75"/>
    </row>
    <row r="258" spans="1:14" ht="48.6" customHeight="1" x14ac:dyDescent="0.25">
      <c r="A258" s="50" t="s">
        <v>662</v>
      </c>
      <c r="B258" s="50" t="s">
        <v>663</v>
      </c>
      <c r="C258" s="50" t="s">
        <v>359</v>
      </c>
      <c r="D258" s="105">
        <v>2013</v>
      </c>
      <c r="E258" s="105">
        <f t="shared" si="32"/>
        <v>500</v>
      </c>
      <c r="F258" s="105">
        <f t="shared" si="32"/>
        <v>0</v>
      </c>
      <c r="G258" s="105"/>
      <c r="H258" s="105"/>
      <c r="I258" s="105">
        <v>500</v>
      </c>
      <c r="J258" s="105"/>
      <c r="K258" s="105"/>
      <c r="L258" s="105"/>
      <c r="M258" s="105" t="s">
        <v>370</v>
      </c>
      <c r="N258" s="75"/>
    </row>
    <row r="259" spans="1:14" ht="37.5" customHeight="1" x14ac:dyDescent="0.25">
      <c r="A259" s="52"/>
      <c r="B259" s="52"/>
      <c r="C259" s="52"/>
      <c r="D259" s="105">
        <v>2015</v>
      </c>
      <c r="E259" s="105">
        <f t="shared" si="32"/>
        <v>1111.0999999999999</v>
      </c>
      <c r="F259" s="105">
        <f t="shared" si="32"/>
        <v>0</v>
      </c>
      <c r="G259" s="105">
        <v>1000</v>
      </c>
      <c r="H259" s="105">
        <v>0</v>
      </c>
      <c r="I259" s="105">
        <v>111.1</v>
      </c>
      <c r="J259" s="105">
        <v>0</v>
      </c>
      <c r="K259" s="105"/>
      <c r="L259" s="105"/>
      <c r="M259" s="105" t="s">
        <v>899</v>
      </c>
      <c r="N259" s="75"/>
    </row>
    <row r="260" spans="1:14" ht="76.900000000000006" customHeight="1" x14ac:dyDescent="0.25">
      <c r="A260" s="95" t="s">
        <v>664</v>
      </c>
      <c r="B260" s="95" t="s">
        <v>665</v>
      </c>
      <c r="C260" s="95" t="s">
        <v>296</v>
      </c>
      <c r="D260" s="105">
        <v>2013</v>
      </c>
      <c r="E260" s="105">
        <f t="shared" si="32"/>
        <v>400</v>
      </c>
      <c r="F260" s="105">
        <f t="shared" si="32"/>
        <v>379.29999999999995</v>
      </c>
      <c r="G260" s="105">
        <v>320</v>
      </c>
      <c r="H260" s="105">
        <v>299.39999999999998</v>
      </c>
      <c r="I260" s="105">
        <v>80</v>
      </c>
      <c r="J260" s="105">
        <v>79.900000000000006</v>
      </c>
      <c r="K260" s="105"/>
      <c r="L260" s="105"/>
      <c r="M260" s="95" t="s">
        <v>620</v>
      </c>
      <c r="N260" s="75"/>
    </row>
    <row r="261" spans="1:14" s="14" customFormat="1" ht="86.45" customHeight="1" x14ac:dyDescent="0.25">
      <c r="A261" s="95" t="s">
        <v>666</v>
      </c>
      <c r="B261" s="95" t="s">
        <v>667</v>
      </c>
      <c r="C261" s="95" t="s">
        <v>306</v>
      </c>
      <c r="D261" s="105">
        <v>2013</v>
      </c>
      <c r="E261" s="105">
        <f t="shared" si="32"/>
        <v>850</v>
      </c>
      <c r="F261" s="105">
        <f t="shared" si="32"/>
        <v>78.900000000000006</v>
      </c>
      <c r="G261" s="105">
        <v>680</v>
      </c>
      <c r="H261" s="105"/>
      <c r="I261" s="105">
        <v>170</v>
      </c>
      <c r="J261" s="105">
        <v>78.900000000000006</v>
      </c>
      <c r="K261" s="105"/>
      <c r="L261" s="105"/>
      <c r="M261" s="95" t="s">
        <v>668</v>
      </c>
      <c r="N261" s="75"/>
    </row>
    <row r="262" spans="1:14" s="14" customFormat="1" ht="87" customHeight="1" x14ac:dyDescent="0.25">
      <c r="A262" s="95" t="s">
        <v>669</v>
      </c>
      <c r="B262" s="95" t="s">
        <v>667</v>
      </c>
      <c r="C262" s="95" t="s">
        <v>359</v>
      </c>
      <c r="D262" s="105">
        <v>2013</v>
      </c>
      <c r="E262" s="105">
        <f t="shared" si="32"/>
        <v>810</v>
      </c>
      <c r="F262" s="105">
        <f t="shared" si="32"/>
        <v>874.3</v>
      </c>
      <c r="G262" s="105">
        <v>648</v>
      </c>
      <c r="H262" s="105">
        <v>699.4</v>
      </c>
      <c r="I262" s="105">
        <v>162</v>
      </c>
      <c r="J262" s="105">
        <v>174.9</v>
      </c>
      <c r="K262" s="105"/>
      <c r="L262" s="105"/>
      <c r="M262" s="95" t="s">
        <v>670</v>
      </c>
      <c r="N262" s="75"/>
    </row>
    <row r="263" spans="1:14" s="14" customFormat="1" ht="85.15" customHeight="1" x14ac:dyDescent="0.25">
      <c r="A263" s="95" t="s">
        <v>671</v>
      </c>
      <c r="B263" s="95" t="s">
        <v>667</v>
      </c>
      <c r="C263" s="95" t="s">
        <v>340</v>
      </c>
      <c r="D263" s="105">
        <v>2013</v>
      </c>
      <c r="E263" s="105">
        <f t="shared" si="32"/>
        <v>800</v>
      </c>
      <c r="F263" s="105">
        <f t="shared" si="32"/>
        <v>500</v>
      </c>
      <c r="G263" s="105">
        <v>640</v>
      </c>
      <c r="H263" s="105">
        <v>400</v>
      </c>
      <c r="I263" s="105">
        <v>160</v>
      </c>
      <c r="J263" s="105">
        <v>100</v>
      </c>
      <c r="K263" s="105"/>
      <c r="L263" s="105"/>
      <c r="M263" s="95" t="s">
        <v>670</v>
      </c>
      <c r="N263" s="75"/>
    </row>
    <row r="264" spans="1:14" s="14" customFormat="1" ht="84" customHeight="1" x14ac:dyDescent="0.25">
      <c r="A264" s="95" t="s">
        <v>672</v>
      </c>
      <c r="B264" s="95" t="s">
        <v>667</v>
      </c>
      <c r="C264" s="95" t="s">
        <v>337</v>
      </c>
      <c r="D264" s="105">
        <v>2013</v>
      </c>
      <c r="E264" s="105">
        <f t="shared" si="32"/>
        <v>800</v>
      </c>
      <c r="F264" s="105">
        <f t="shared" si="32"/>
        <v>539.1</v>
      </c>
      <c r="G264" s="105">
        <v>640</v>
      </c>
      <c r="H264" s="105">
        <v>431.2</v>
      </c>
      <c r="I264" s="105">
        <v>160</v>
      </c>
      <c r="J264" s="105">
        <v>107.9</v>
      </c>
      <c r="K264" s="105"/>
      <c r="L264" s="105"/>
      <c r="M264" s="95" t="s">
        <v>670</v>
      </c>
      <c r="N264" s="75"/>
    </row>
    <row r="265" spans="1:14" s="14" customFormat="1" ht="85.15" customHeight="1" x14ac:dyDescent="0.25">
      <c r="A265" s="95" t="s">
        <v>673</v>
      </c>
      <c r="B265" s="95" t="s">
        <v>667</v>
      </c>
      <c r="C265" s="95" t="s">
        <v>317</v>
      </c>
      <c r="D265" s="105">
        <v>2013</v>
      </c>
      <c r="E265" s="105">
        <f t="shared" si="32"/>
        <v>500</v>
      </c>
      <c r="F265" s="105">
        <f t="shared" si="32"/>
        <v>347.4</v>
      </c>
      <c r="G265" s="105">
        <v>400</v>
      </c>
      <c r="H265" s="105">
        <v>277.8</v>
      </c>
      <c r="I265" s="105">
        <v>100</v>
      </c>
      <c r="J265" s="105">
        <v>69.599999999999994</v>
      </c>
      <c r="K265" s="105"/>
      <c r="L265" s="105"/>
      <c r="M265" s="95" t="s">
        <v>670</v>
      </c>
      <c r="N265" s="75"/>
    </row>
    <row r="266" spans="1:14" ht="35.450000000000003" customHeight="1" x14ac:dyDescent="0.25">
      <c r="A266" s="50" t="s">
        <v>674</v>
      </c>
      <c r="B266" s="50" t="s">
        <v>675</v>
      </c>
      <c r="C266" s="50" t="s">
        <v>340</v>
      </c>
      <c r="D266" s="105">
        <v>2013</v>
      </c>
      <c r="E266" s="105">
        <f t="shared" si="32"/>
        <v>9895.6</v>
      </c>
      <c r="F266" s="105">
        <f t="shared" si="32"/>
        <v>0</v>
      </c>
      <c r="G266" s="105">
        <v>8996.1</v>
      </c>
      <c r="H266" s="105"/>
      <c r="I266" s="105">
        <v>899.5</v>
      </c>
      <c r="J266" s="105"/>
      <c r="K266" s="105"/>
      <c r="L266" s="105"/>
      <c r="M266" s="95" t="s">
        <v>676</v>
      </c>
      <c r="N266" s="75"/>
    </row>
    <row r="267" spans="1:14" ht="44.25" customHeight="1" x14ac:dyDescent="0.25">
      <c r="A267" s="52"/>
      <c r="B267" s="52"/>
      <c r="C267" s="52"/>
      <c r="D267" s="105">
        <v>2015</v>
      </c>
      <c r="E267" s="105">
        <f t="shared" si="32"/>
        <v>6454</v>
      </c>
      <c r="F267" s="105">
        <f t="shared" si="32"/>
        <v>0</v>
      </c>
      <c r="G267" s="105">
        <v>5808</v>
      </c>
      <c r="H267" s="105">
        <v>0</v>
      </c>
      <c r="I267" s="105">
        <v>646</v>
      </c>
      <c r="J267" s="105">
        <v>0</v>
      </c>
      <c r="K267" s="105"/>
      <c r="L267" s="105"/>
      <c r="M267" s="116" t="s">
        <v>935</v>
      </c>
      <c r="N267" s="75"/>
    </row>
    <row r="268" spans="1:14" ht="35.450000000000003" customHeight="1" x14ac:dyDescent="0.25">
      <c r="A268" s="74" t="s">
        <v>677</v>
      </c>
      <c r="B268" s="74" t="s">
        <v>678</v>
      </c>
      <c r="C268" s="74" t="s">
        <v>679</v>
      </c>
      <c r="D268" s="105">
        <v>2013</v>
      </c>
      <c r="E268" s="105">
        <f t="shared" si="32"/>
        <v>422000</v>
      </c>
      <c r="F268" s="105">
        <f t="shared" si="32"/>
        <v>201813</v>
      </c>
      <c r="G268" s="105">
        <v>400000</v>
      </c>
      <c r="H268" s="105">
        <v>179813</v>
      </c>
      <c r="I268" s="105">
        <v>22000</v>
      </c>
      <c r="J268" s="105">
        <v>22000</v>
      </c>
      <c r="K268" s="105"/>
      <c r="L268" s="105"/>
      <c r="M268" s="117" t="s">
        <v>680</v>
      </c>
      <c r="N268" s="75"/>
    </row>
    <row r="269" spans="1:14" ht="20.45" customHeight="1" x14ac:dyDescent="0.25">
      <c r="A269" s="74"/>
      <c r="B269" s="74"/>
      <c r="C269" s="74"/>
      <c r="D269" s="105">
        <v>2014</v>
      </c>
      <c r="E269" s="105">
        <f>G269+I269+K269</f>
        <v>299125</v>
      </c>
      <c r="F269" s="105">
        <f>H269+J269+L269</f>
        <v>173534.5</v>
      </c>
      <c r="G269" s="105">
        <v>295000</v>
      </c>
      <c r="H269" s="105">
        <v>173534.5</v>
      </c>
      <c r="I269" s="105">
        <v>4125</v>
      </c>
      <c r="J269" s="105"/>
      <c r="K269" s="105"/>
      <c r="L269" s="105"/>
      <c r="M269" s="118"/>
      <c r="N269" s="75"/>
    </row>
    <row r="270" spans="1:14" ht="30.75" customHeight="1" x14ac:dyDescent="0.25">
      <c r="A270" s="74"/>
      <c r="B270" s="74"/>
      <c r="C270" s="74"/>
      <c r="D270" s="105">
        <v>2015</v>
      </c>
      <c r="E270" s="105">
        <f>G270+I270+K270</f>
        <v>79125</v>
      </c>
      <c r="F270" s="105">
        <f>H270+J270+L270</f>
        <v>0</v>
      </c>
      <c r="G270" s="105">
        <v>75000</v>
      </c>
      <c r="H270" s="105">
        <v>0</v>
      </c>
      <c r="I270" s="105">
        <v>4125</v>
      </c>
      <c r="J270" s="105">
        <v>0</v>
      </c>
      <c r="K270" s="105"/>
      <c r="L270" s="105"/>
      <c r="M270" s="119" t="s">
        <v>899</v>
      </c>
      <c r="N270" s="75"/>
    </row>
    <row r="271" spans="1:14" x14ac:dyDescent="0.25">
      <c r="A271" s="112" t="s">
        <v>681</v>
      </c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4"/>
      <c r="N271" s="75"/>
    </row>
    <row r="272" spans="1:14" ht="46.5" customHeight="1" x14ac:dyDescent="0.25">
      <c r="A272" s="115" t="s">
        <v>682</v>
      </c>
      <c r="B272" s="105" t="s">
        <v>683</v>
      </c>
      <c r="C272" s="115" t="s">
        <v>489</v>
      </c>
      <c r="D272" s="85">
        <v>2015</v>
      </c>
      <c r="E272" s="105">
        <f t="shared" ref="E272:F274" si="33">G272+I272+K272</f>
        <v>11111.1</v>
      </c>
      <c r="F272" s="105">
        <f t="shared" si="33"/>
        <v>0</v>
      </c>
      <c r="G272" s="115">
        <v>10000</v>
      </c>
      <c r="H272" s="115">
        <v>0</v>
      </c>
      <c r="I272" s="115">
        <v>1111.0999999999999</v>
      </c>
      <c r="J272" s="115">
        <v>0</v>
      </c>
      <c r="K272" s="115"/>
      <c r="L272" s="115"/>
      <c r="M272" s="115" t="s">
        <v>899</v>
      </c>
      <c r="N272" s="75"/>
    </row>
    <row r="273" spans="1:14" ht="50.45" customHeight="1" x14ac:dyDescent="0.25">
      <c r="A273" s="50" t="s">
        <v>684</v>
      </c>
      <c r="B273" s="74" t="s">
        <v>685</v>
      </c>
      <c r="C273" s="74" t="s">
        <v>310</v>
      </c>
      <c r="D273" s="105">
        <v>2014</v>
      </c>
      <c r="E273" s="105">
        <f t="shared" si="33"/>
        <v>3000</v>
      </c>
      <c r="F273" s="105">
        <f t="shared" si="33"/>
        <v>0</v>
      </c>
      <c r="G273" s="105"/>
      <c r="H273" s="105"/>
      <c r="I273" s="105"/>
      <c r="J273" s="105"/>
      <c r="K273" s="105">
        <v>3000</v>
      </c>
      <c r="L273" s="105"/>
      <c r="M273" s="105" t="s">
        <v>370</v>
      </c>
      <c r="N273" s="75"/>
    </row>
    <row r="274" spans="1:14" ht="35.25" customHeight="1" x14ac:dyDescent="0.25">
      <c r="A274" s="52"/>
      <c r="B274" s="74"/>
      <c r="C274" s="74"/>
      <c r="D274" s="105">
        <v>2015</v>
      </c>
      <c r="E274" s="105">
        <f t="shared" si="33"/>
        <v>22222.2</v>
      </c>
      <c r="F274" s="105">
        <f t="shared" si="33"/>
        <v>0</v>
      </c>
      <c r="G274" s="105">
        <v>20000</v>
      </c>
      <c r="H274" s="105">
        <v>0</v>
      </c>
      <c r="I274" s="105">
        <v>2222.1999999999998</v>
      </c>
      <c r="J274" s="105">
        <v>0</v>
      </c>
      <c r="K274" s="105"/>
      <c r="L274" s="105"/>
      <c r="M274" s="105" t="s">
        <v>899</v>
      </c>
      <c r="N274" s="75"/>
    </row>
    <row r="275" spans="1:14" x14ac:dyDescent="0.25">
      <c r="A275" s="112" t="s">
        <v>686</v>
      </c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4"/>
      <c r="N275" s="75"/>
    </row>
    <row r="276" spans="1:14" ht="103.15" customHeight="1" x14ac:dyDescent="0.25">
      <c r="A276" s="105" t="s">
        <v>687</v>
      </c>
      <c r="B276" s="105" t="s">
        <v>688</v>
      </c>
      <c r="C276" s="105" t="s">
        <v>296</v>
      </c>
      <c r="D276" s="105">
        <v>2014</v>
      </c>
      <c r="E276" s="105">
        <f t="shared" ref="E276:F280" si="34">G276+I276+K276</f>
        <v>27333.3</v>
      </c>
      <c r="F276" s="105">
        <f t="shared" si="34"/>
        <v>0</v>
      </c>
      <c r="G276" s="105">
        <v>24600</v>
      </c>
      <c r="H276" s="105"/>
      <c r="I276" s="105">
        <v>2733.3</v>
      </c>
      <c r="J276" s="105"/>
      <c r="K276" s="105"/>
      <c r="L276" s="105"/>
      <c r="M276" s="105" t="s">
        <v>370</v>
      </c>
      <c r="N276" s="75"/>
    </row>
    <row r="277" spans="1:14" ht="85.9" customHeight="1" x14ac:dyDescent="0.25">
      <c r="A277" s="105" t="s">
        <v>689</v>
      </c>
      <c r="B277" s="105" t="s">
        <v>690</v>
      </c>
      <c r="C277" s="105" t="s">
        <v>296</v>
      </c>
      <c r="D277" s="105">
        <v>2015</v>
      </c>
      <c r="E277" s="105">
        <f t="shared" si="34"/>
        <v>10000</v>
      </c>
      <c r="F277" s="105">
        <f t="shared" si="34"/>
        <v>0</v>
      </c>
      <c r="G277" s="105">
        <v>9000</v>
      </c>
      <c r="H277" s="105">
        <v>0</v>
      </c>
      <c r="I277" s="105">
        <v>1000</v>
      </c>
      <c r="J277" s="105">
        <v>0</v>
      </c>
      <c r="K277" s="105"/>
      <c r="L277" s="105"/>
      <c r="M277" s="105" t="s">
        <v>899</v>
      </c>
      <c r="N277" s="75"/>
    </row>
    <row r="278" spans="1:14" ht="93" customHeight="1" x14ac:dyDescent="0.25">
      <c r="A278" s="105" t="s">
        <v>691</v>
      </c>
      <c r="B278" s="105" t="s">
        <v>692</v>
      </c>
      <c r="C278" s="105" t="s">
        <v>340</v>
      </c>
      <c r="D278" s="105">
        <v>2015</v>
      </c>
      <c r="E278" s="105">
        <f t="shared" si="34"/>
        <v>27737</v>
      </c>
      <c r="F278" s="105">
        <f t="shared" si="34"/>
        <v>0</v>
      </c>
      <c r="G278" s="105">
        <v>24961.5</v>
      </c>
      <c r="H278" s="105">
        <v>0</v>
      </c>
      <c r="I278" s="105">
        <v>2775.5</v>
      </c>
      <c r="J278" s="105">
        <v>0</v>
      </c>
      <c r="K278" s="105"/>
      <c r="L278" s="105"/>
      <c r="M278" s="105" t="s">
        <v>899</v>
      </c>
      <c r="N278" s="75"/>
    </row>
    <row r="279" spans="1:14" ht="46.15" customHeight="1" x14ac:dyDescent="0.25">
      <c r="A279" s="105" t="s">
        <v>693</v>
      </c>
      <c r="B279" s="105" t="s">
        <v>694</v>
      </c>
      <c r="C279" s="105" t="s">
        <v>317</v>
      </c>
      <c r="D279" s="105">
        <v>2015</v>
      </c>
      <c r="E279" s="105">
        <f t="shared" si="34"/>
        <v>5000</v>
      </c>
      <c r="F279" s="105">
        <f t="shared" si="34"/>
        <v>0</v>
      </c>
      <c r="G279" s="105">
        <v>4500</v>
      </c>
      <c r="H279" s="105">
        <v>0</v>
      </c>
      <c r="I279" s="105">
        <v>500</v>
      </c>
      <c r="J279" s="105">
        <v>0</v>
      </c>
      <c r="K279" s="105"/>
      <c r="L279" s="105"/>
      <c r="M279" s="105" t="s">
        <v>899</v>
      </c>
      <c r="N279" s="75"/>
    </row>
    <row r="280" spans="1:14" ht="103.15" customHeight="1" x14ac:dyDescent="0.25">
      <c r="A280" s="105" t="s">
        <v>695</v>
      </c>
      <c r="B280" s="105" t="s">
        <v>696</v>
      </c>
      <c r="C280" s="105" t="s">
        <v>337</v>
      </c>
      <c r="D280" s="105">
        <v>2015</v>
      </c>
      <c r="E280" s="105">
        <f t="shared" si="34"/>
        <v>24902</v>
      </c>
      <c r="F280" s="105">
        <f t="shared" si="34"/>
        <v>0</v>
      </c>
      <c r="G280" s="105">
        <v>22352</v>
      </c>
      <c r="H280" s="105">
        <v>0</v>
      </c>
      <c r="I280" s="105">
        <v>2550</v>
      </c>
      <c r="J280" s="105">
        <v>0</v>
      </c>
      <c r="K280" s="105"/>
      <c r="L280" s="105"/>
      <c r="M280" s="105" t="s">
        <v>899</v>
      </c>
      <c r="N280" s="75"/>
    </row>
    <row r="281" spans="1:14" x14ac:dyDescent="0.25">
      <c r="A281" s="112" t="s">
        <v>697</v>
      </c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4"/>
      <c r="N281" s="75"/>
    </row>
    <row r="282" spans="1:14" ht="61.9" customHeight="1" x14ac:dyDescent="0.25">
      <c r="A282" s="115" t="s">
        <v>698</v>
      </c>
      <c r="B282" s="115" t="s">
        <v>699</v>
      </c>
      <c r="C282" s="115" t="s">
        <v>296</v>
      </c>
      <c r="D282" s="115">
        <v>2015</v>
      </c>
      <c r="E282" s="105">
        <f>G282+I282+K282</f>
        <v>6454</v>
      </c>
      <c r="F282" s="105">
        <f t="shared" ref="E282:F287" si="35">H282+J282+L282</f>
        <v>0</v>
      </c>
      <c r="G282" s="115">
        <v>5808</v>
      </c>
      <c r="H282" s="115">
        <v>0</v>
      </c>
      <c r="I282" s="115">
        <v>646</v>
      </c>
      <c r="J282" s="115">
        <v>0</v>
      </c>
      <c r="K282" s="115"/>
      <c r="L282" s="115"/>
      <c r="M282" s="115" t="s">
        <v>899</v>
      </c>
      <c r="N282" s="75"/>
    </row>
    <row r="283" spans="1:14" ht="45" x14ac:dyDescent="0.25">
      <c r="A283" s="105" t="s">
        <v>700</v>
      </c>
      <c r="B283" s="105" t="s">
        <v>701</v>
      </c>
      <c r="C283" s="105" t="s">
        <v>320</v>
      </c>
      <c r="D283" s="105">
        <v>2014</v>
      </c>
      <c r="E283" s="105">
        <f>G283+I283+K283</f>
        <v>12000</v>
      </c>
      <c r="F283" s="105">
        <f t="shared" si="35"/>
        <v>0</v>
      </c>
      <c r="G283" s="105"/>
      <c r="H283" s="105"/>
      <c r="I283" s="105"/>
      <c r="J283" s="105"/>
      <c r="K283" s="105">
        <v>12000</v>
      </c>
      <c r="L283" s="105"/>
      <c r="M283" s="105" t="s">
        <v>370</v>
      </c>
      <c r="N283" s="75"/>
    </row>
    <row r="284" spans="1:14" ht="45" x14ac:dyDescent="0.25">
      <c r="A284" s="105" t="s">
        <v>702</v>
      </c>
      <c r="B284" s="105" t="s">
        <v>703</v>
      </c>
      <c r="C284" s="105" t="s">
        <v>320</v>
      </c>
      <c r="D284" s="105">
        <v>2014</v>
      </c>
      <c r="E284" s="105">
        <f t="shared" si="35"/>
        <v>12000</v>
      </c>
      <c r="F284" s="105">
        <f t="shared" si="35"/>
        <v>0</v>
      </c>
      <c r="G284" s="105"/>
      <c r="H284" s="105"/>
      <c r="I284" s="105"/>
      <c r="J284" s="105"/>
      <c r="K284" s="105">
        <v>12000</v>
      </c>
      <c r="L284" s="105"/>
      <c r="M284" s="105" t="s">
        <v>370</v>
      </c>
      <c r="N284" s="75"/>
    </row>
    <row r="285" spans="1:14" ht="60" x14ac:dyDescent="0.25">
      <c r="A285" s="105" t="s">
        <v>704</v>
      </c>
      <c r="B285" s="105" t="s">
        <v>705</v>
      </c>
      <c r="C285" s="105" t="s">
        <v>320</v>
      </c>
      <c r="D285" s="105">
        <v>2014</v>
      </c>
      <c r="E285" s="105">
        <f t="shared" si="35"/>
        <v>12000</v>
      </c>
      <c r="F285" s="105">
        <f t="shared" si="35"/>
        <v>0</v>
      </c>
      <c r="G285" s="105"/>
      <c r="H285" s="105"/>
      <c r="I285" s="105"/>
      <c r="J285" s="105"/>
      <c r="K285" s="105">
        <v>12000</v>
      </c>
      <c r="L285" s="105"/>
      <c r="M285" s="105" t="s">
        <v>370</v>
      </c>
      <c r="N285" s="75"/>
    </row>
    <row r="286" spans="1:14" x14ac:dyDescent="0.25">
      <c r="A286" s="50" t="s">
        <v>706</v>
      </c>
      <c r="B286" s="50" t="s">
        <v>707</v>
      </c>
      <c r="C286" s="50" t="s">
        <v>296</v>
      </c>
      <c r="D286" s="105">
        <v>2013</v>
      </c>
      <c r="E286" s="105">
        <f t="shared" si="35"/>
        <v>4151.5</v>
      </c>
      <c r="F286" s="105">
        <f t="shared" si="35"/>
        <v>0</v>
      </c>
      <c r="G286" s="105">
        <v>3321.2</v>
      </c>
      <c r="H286" s="105"/>
      <c r="I286" s="105">
        <v>830.3</v>
      </c>
      <c r="J286" s="105"/>
      <c r="K286" s="105"/>
      <c r="L286" s="105"/>
      <c r="M286" s="50" t="s">
        <v>708</v>
      </c>
      <c r="N286" s="75"/>
    </row>
    <row r="287" spans="1:14" ht="47.45" customHeight="1" x14ac:dyDescent="0.25">
      <c r="A287" s="52"/>
      <c r="B287" s="52"/>
      <c r="C287" s="52"/>
      <c r="D287" s="105">
        <v>2014</v>
      </c>
      <c r="E287" s="105">
        <f t="shared" si="35"/>
        <v>18000</v>
      </c>
      <c r="F287" s="105">
        <f t="shared" si="35"/>
        <v>1559.8</v>
      </c>
      <c r="G287" s="105">
        <v>18000</v>
      </c>
      <c r="H287" s="105">
        <v>1559.8</v>
      </c>
      <c r="I287" s="105"/>
      <c r="J287" s="105"/>
      <c r="K287" s="105"/>
      <c r="L287" s="105"/>
      <c r="M287" s="52"/>
      <c r="N287" s="75"/>
    </row>
    <row r="288" spans="1:14" x14ac:dyDescent="0.25">
      <c r="A288" s="112" t="s">
        <v>709</v>
      </c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4"/>
      <c r="N288" s="75"/>
    </row>
    <row r="289" spans="1:14" ht="14.45" customHeight="1" x14ac:dyDescent="0.25">
      <c r="A289" s="50" t="s">
        <v>710</v>
      </c>
      <c r="B289" s="50" t="s">
        <v>711</v>
      </c>
      <c r="C289" s="50" t="s">
        <v>320</v>
      </c>
      <c r="D289" s="16">
        <v>2013</v>
      </c>
      <c r="E289" s="105">
        <f t="shared" ref="E289:F292" si="36">G289+I289+K289</f>
        <v>2500</v>
      </c>
      <c r="F289" s="105">
        <f t="shared" si="36"/>
        <v>0</v>
      </c>
      <c r="G289" s="16">
        <v>2250</v>
      </c>
      <c r="H289" s="16"/>
      <c r="I289" s="16">
        <v>250</v>
      </c>
      <c r="J289" s="16"/>
      <c r="K289" s="16"/>
      <c r="L289" s="16"/>
      <c r="M289" s="50" t="s">
        <v>370</v>
      </c>
      <c r="N289" s="75"/>
    </row>
    <row r="290" spans="1:14" ht="31.15" customHeight="1" x14ac:dyDescent="0.25">
      <c r="A290" s="51"/>
      <c r="B290" s="51"/>
      <c r="C290" s="51"/>
      <c r="D290" s="105">
        <v>2014</v>
      </c>
      <c r="E290" s="105">
        <f t="shared" si="36"/>
        <v>7700</v>
      </c>
      <c r="F290" s="105">
        <f t="shared" si="36"/>
        <v>0</v>
      </c>
      <c r="G290" s="105">
        <v>7000</v>
      </c>
      <c r="H290" s="105"/>
      <c r="I290" s="105">
        <v>700</v>
      </c>
      <c r="J290" s="105"/>
      <c r="K290" s="105"/>
      <c r="L290" s="105"/>
      <c r="M290" s="52"/>
      <c r="N290" s="75"/>
    </row>
    <row r="291" spans="1:14" ht="36" customHeight="1" x14ac:dyDescent="0.25">
      <c r="A291" s="52"/>
      <c r="B291" s="52"/>
      <c r="C291" s="52"/>
      <c r="D291" s="105">
        <v>2015</v>
      </c>
      <c r="E291" s="105">
        <f t="shared" si="36"/>
        <v>5500</v>
      </c>
      <c r="F291" s="105">
        <f t="shared" si="36"/>
        <v>0</v>
      </c>
      <c r="G291" s="105">
        <v>5000</v>
      </c>
      <c r="H291" s="105">
        <v>0</v>
      </c>
      <c r="I291" s="105">
        <v>500</v>
      </c>
      <c r="J291" s="105">
        <v>0</v>
      </c>
      <c r="K291" s="105"/>
      <c r="L291" s="105"/>
      <c r="M291" s="30" t="s">
        <v>899</v>
      </c>
      <c r="N291" s="75"/>
    </row>
    <row r="292" spans="1:14" ht="14.45" customHeight="1" x14ac:dyDescent="0.25">
      <c r="A292" s="74" t="s">
        <v>712</v>
      </c>
      <c r="B292" s="74" t="s">
        <v>713</v>
      </c>
      <c r="C292" s="74" t="s">
        <v>296</v>
      </c>
      <c r="D292" s="105">
        <v>2013</v>
      </c>
      <c r="E292" s="105">
        <f t="shared" si="36"/>
        <v>5500</v>
      </c>
      <c r="F292" s="105">
        <f t="shared" si="36"/>
        <v>0</v>
      </c>
      <c r="G292" s="105">
        <v>5000</v>
      </c>
      <c r="H292" s="105"/>
      <c r="I292" s="105">
        <v>500</v>
      </c>
      <c r="J292" s="105"/>
      <c r="K292" s="105"/>
      <c r="L292" s="105"/>
      <c r="M292" s="74" t="s">
        <v>370</v>
      </c>
      <c r="N292" s="75"/>
    </row>
    <row r="293" spans="1:14" ht="28.9" customHeight="1" x14ac:dyDescent="0.25">
      <c r="A293" s="74"/>
      <c r="B293" s="74"/>
      <c r="C293" s="74"/>
      <c r="D293" s="105">
        <v>2014</v>
      </c>
      <c r="E293" s="105">
        <f>G293+I293+K293</f>
        <v>6050</v>
      </c>
      <c r="F293" s="105">
        <f>H293+J293+L293</f>
        <v>0</v>
      </c>
      <c r="G293" s="105">
        <v>5500</v>
      </c>
      <c r="H293" s="105"/>
      <c r="I293" s="105">
        <v>550</v>
      </c>
      <c r="J293" s="105"/>
      <c r="K293" s="105"/>
      <c r="L293" s="105"/>
      <c r="M293" s="74"/>
      <c r="N293" s="75"/>
    </row>
    <row r="294" spans="1:14" ht="42" customHeight="1" x14ac:dyDescent="0.25">
      <c r="A294" s="74"/>
      <c r="B294" s="74"/>
      <c r="C294" s="74"/>
      <c r="D294" s="105">
        <v>2015</v>
      </c>
      <c r="E294" s="105">
        <f>G294+I294+K294</f>
        <v>6655</v>
      </c>
      <c r="F294" s="105">
        <f>H294+J294+L294</f>
        <v>0</v>
      </c>
      <c r="G294" s="105">
        <v>6050</v>
      </c>
      <c r="H294" s="105">
        <v>0</v>
      </c>
      <c r="I294" s="105">
        <v>605</v>
      </c>
      <c r="J294" s="105">
        <v>0</v>
      </c>
      <c r="K294" s="105"/>
      <c r="L294" s="105"/>
      <c r="M294" s="16" t="s">
        <v>899</v>
      </c>
      <c r="N294" s="75"/>
    </row>
    <row r="295" spans="1:14" ht="57.6" customHeight="1" x14ac:dyDescent="0.25">
      <c r="A295" s="16"/>
      <c r="B295" s="16" t="s">
        <v>714</v>
      </c>
      <c r="C295" s="16"/>
      <c r="D295" s="105"/>
      <c r="E295" s="105"/>
      <c r="F295" s="105"/>
      <c r="G295" s="105"/>
      <c r="H295" s="105"/>
      <c r="I295" s="105"/>
      <c r="J295" s="105"/>
      <c r="K295" s="105"/>
      <c r="L295" s="105"/>
      <c r="M295" s="16" t="s">
        <v>502</v>
      </c>
      <c r="N295" s="75"/>
    </row>
    <row r="296" spans="1:14" ht="57.6" customHeight="1" x14ac:dyDescent="0.25">
      <c r="A296" s="16"/>
      <c r="B296" s="16" t="s">
        <v>715</v>
      </c>
      <c r="C296" s="16"/>
      <c r="D296" s="105"/>
      <c r="E296" s="105"/>
      <c r="F296" s="105"/>
      <c r="G296" s="105"/>
      <c r="H296" s="105"/>
      <c r="I296" s="105"/>
      <c r="J296" s="105"/>
      <c r="K296" s="105"/>
      <c r="L296" s="105"/>
      <c r="M296" s="16" t="s">
        <v>502</v>
      </c>
      <c r="N296" s="75"/>
    </row>
    <row r="297" spans="1:14" ht="58.15" customHeight="1" x14ac:dyDescent="0.25">
      <c r="A297" s="16"/>
      <c r="B297" s="16" t="s">
        <v>716</v>
      </c>
      <c r="C297" s="16"/>
      <c r="D297" s="105"/>
      <c r="E297" s="105"/>
      <c r="F297" s="105"/>
      <c r="G297" s="105"/>
      <c r="H297" s="105"/>
      <c r="I297" s="105"/>
      <c r="J297" s="105"/>
      <c r="K297" s="105"/>
      <c r="L297" s="105"/>
      <c r="M297" s="16" t="s">
        <v>502</v>
      </c>
      <c r="N297" s="75"/>
    </row>
    <row r="298" spans="1:14" ht="15" customHeight="1" x14ac:dyDescent="0.25">
      <c r="A298" s="101" t="s">
        <v>717</v>
      </c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3"/>
      <c r="N298" s="75"/>
    </row>
    <row r="299" spans="1:14" ht="15" customHeight="1" x14ac:dyDescent="0.25">
      <c r="A299" s="50"/>
      <c r="B299" s="50" t="s">
        <v>293</v>
      </c>
      <c r="C299" s="50"/>
      <c r="D299" s="16">
        <v>2013</v>
      </c>
      <c r="E299" s="16">
        <f t="shared" ref="E299:F314" si="37">G299+I299+K299</f>
        <v>4800</v>
      </c>
      <c r="F299" s="16">
        <f t="shared" si="37"/>
        <v>5037.8700000000008</v>
      </c>
      <c r="G299" s="16">
        <f>G301+G303+G305+G306+G308+G310+G312+G314+G316+G318+G320+G323</f>
        <v>4000</v>
      </c>
      <c r="H299" s="16">
        <f t="shared" ref="H299:L299" si="38">H301+H303+H305+H306+H308+H310+H312+H314+H316+H318+H320+H323</f>
        <v>3880.4</v>
      </c>
      <c r="I299" s="16">
        <f t="shared" si="38"/>
        <v>800</v>
      </c>
      <c r="J299" s="16">
        <f t="shared" si="38"/>
        <v>1157.4700000000003</v>
      </c>
      <c r="K299" s="16">
        <f t="shared" si="38"/>
        <v>0</v>
      </c>
      <c r="L299" s="16">
        <f t="shared" si="38"/>
        <v>0</v>
      </c>
      <c r="M299" s="50"/>
      <c r="N299" s="75"/>
    </row>
    <row r="300" spans="1:14" ht="15" customHeight="1" x14ac:dyDescent="0.25">
      <c r="A300" s="52"/>
      <c r="B300" s="52"/>
      <c r="C300" s="52"/>
      <c r="D300" s="16">
        <v>2015</v>
      </c>
      <c r="E300" s="16">
        <f t="shared" si="37"/>
        <v>30335</v>
      </c>
      <c r="F300" s="16">
        <f t="shared" si="37"/>
        <v>0</v>
      </c>
      <c r="G300" s="16">
        <f>G302+G304+G307+G309+G311+G313+G315+G317+G319+G321+G322+G324</f>
        <v>24400</v>
      </c>
      <c r="H300" s="16">
        <f t="shared" ref="H300:L300" si="39">H302+H304+H307+H309+H311+H313+H315+H317+H319+H321+H322+H324</f>
        <v>0</v>
      </c>
      <c r="I300" s="16">
        <f t="shared" si="39"/>
        <v>5935</v>
      </c>
      <c r="J300" s="16">
        <f t="shared" si="39"/>
        <v>0</v>
      </c>
      <c r="K300" s="16">
        <f t="shared" si="39"/>
        <v>0</v>
      </c>
      <c r="L300" s="16">
        <f t="shared" si="39"/>
        <v>0</v>
      </c>
      <c r="M300" s="52"/>
      <c r="N300" s="75"/>
    </row>
    <row r="301" spans="1:14" ht="63" customHeight="1" x14ac:dyDescent="0.25">
      <c r="A301" s="50" t="s">
        <v>718</v>
      </c>
      <c r="B301" s="50" t="s">
        <v>719</v>
      </c>
      <c r="C301" s="50" t="s">
        <v>306</v>
      </c>
      <c r="D301" s="115">
        <v>2013</v>
      </c>
      <c r="E301" s="115">
        <f t="shared" si="37"/>
        <v>360</v>
      </c>
      <c r="F301" s="115">
        <f t="shared" si="37"/>
        <v>360</v>
      </c>
      <c r="G301" s="115">
        <v>300</v>
      </c>
      <c r="H301" s="115">
        <v>300</v>
      </c>
      <c r="I301" s="115">
        <v>60</v>
      </c>
      <c r="J301" s="115">
        <v>60</v>
      </c>
      <c r="K301" s="115"/>
      <c r="L301" s="115"/>
      <c r="M301" s="115" t="s">
        <v>720</v>
      </c>
      <c r="N301" s="75"/>
    </row>
    <row r="302" spans="1:14" ht="38.25" customHeight="1" x14ac:dyDescent="0.25">
      <c r="A302" s="52"/>
      <c r="B302" s="52"/>
      <c r="C302" s="52"/>
      <c r="D302" s="115">
        <v>2015</v>
      </c>
      <c r="E302" s="115">
        <f t="shared" si="37"/>
        <v>2500</v>
      </c>
      <c r="F302" s="115">
        <f t="shared" si="37"/>
        <v>0</v>
      </c>
      <c r="G302" s="115">
        <v>2000</v>
      </c>
      <c r="H302" s="115">
        <v>0</v>
      </c>
      <c r="I302" s="115">
        <v>500</v>
      </c>
      <c r="J302" s="115">
        <v>0</v>
      </c>
      <c r="K302" s="115"/>
      <c r="L302" s="115"/>
      <c r="M302" s="115" t="s">
        <v>899</v>
      </c>
      <c r="N302" s="75"/>
    </row>
    <row r="303" spans="1:14" ht="60.6" customHeight="1" x14ac:dyDescent="0.25">
      <c r="A303" s="50" t="s">
        <v>721</v>
      </c>
      <c r="B303" s="50" t="s">
        <v>722</v>
      </c>
      <c r="C303" s="50" t="s">
        <v>340</v>
      </c>
      <c r="D303" s="115">
        <v>2013</v>
      </c>
      <c r="E303" s="115">
        <f t="shared" si="37"/>
        <v>360</v>
      </c>
      <c r="F303" s="115">
        <f t="shared" si="37"/>
        <v>396.7</v>
      </c>
      <c r="G303" s="115">
        <v>300</v>
      </c>
      <c r="H303" s="115">
        <v>300</v>
      </c>
      <c r="I303" s="115">
        <v>60</v>
      </c>
      <c r="J303" s="115">
        <v>96.7</v>
      </c>
      <c r="K303" s="115"/>
      <c r="L303" s="115"/>
      <c r="M303" s="115" t="s">
        <v>723</v>
      </c>
      <c r="N303" s="75"/>
    </row>
    <row r="304" spans="1:14" ht="33.75" customHeight="1" x14ac:dyDescent="0.25">
      <c r="A304" s="52"/>
      <c r="B304" s="52"/>
      <c r="C304" s="52"/>
      <c r="D304" s="115">
        <v>2015</v>
      </c>
      <c r="E304" s="115">
        <f t="shared" si="37"/>
        <v>2000</v>
      </c>
      <c r="F304" s="115">
        <f t="shared" si="37"/>
        <v>0</v>
      </c>
      <c r="G304" s="115">
        <v>1500</v>
      </c>
      <c r="H304" s="115">
        <v>0</v>
      </c>
      <c r="I304" s="115">
        <v>500</v>
      </c>
      <c r="J304" s="115">
        <v>0</v>
      </c>
      <c r="K304" s="115"/>
      <c r="L304" s="115"/>
      <c r="M304" s="115" t="s">
        <v>899</v>
      </c>
      <c r="N304" s="75"/>
    </row>
    <row r="305" spans="1:14" ht="79.900000000000006" customHeight="1" x14ac:dyDescent="0.25">
      <c r="A305" s="115" t="s">
        <v>724</v>
      </c>
      <c r="B305" s="115" t="s">
        <v>722</v>
      </c>
      <c r="C305" s="115" t="s">
        <v>296</v>
      </c>
      <c r="D305" s="115">
        <v>2013</v>
      </c>
      <c r="E305" s="115">
        <f t="shared" si="37"/>
        <v>600</v>
      </c>
      <c r="F305" s="115">
        <f t="shared" si="37"/>
        <v>600</v>
      </c>
      <c r="G305" s="115">
        <v>500</v>
      </c>
      <c r="H305" s="115">
        <v>500</v>
      </c>
      <c r="I305" s="115">
        <v>100</v>
      </c>
      <c r="J305" s="115">
        <v>100</v>
      </c>
      <c r="K305" s="115"/>
      <c r="L305" s="115"/>
      <c r="M305" s="115" t="s">
        <v>725</v>
      </c>
      <c r="N305" s="75"/>
    </row>
    <row r="306" spans="1:14" ht="45" customHeight="1" x14ac:dyDescent="0.25">
      <c r="A306" s="50" t="s">
        <v>726</v>
      </c>
      <c r="B306" s="50" t="s">
        <v>727</v>
      </c>
      <c r="C306" s="50" t="s">
        <v>330</v>
      </c>
      <c r="D306" s="115">
        <v>2013</v>
      </c>
      <c r="E306" s="115">
        <f t="shared" si="37"/>
        <v>360</v>
      </c>
      <c r="F306" s="115">
        <f t="shared" si="37"/>
        <v>387.4</v>
      </c>
      <c r="G306" s="115">
        <v>300</v>
      </c>
      <c r="H306" s="115">
        <v>300</v>
      </c>
      <c r="I306" s="115">
        <v>60</v>
      </c>
      <c r="J306" s="115">
        <v>87.4</v>
      </c>
      <c r="K306" s="115"/>
      <c r="L306" s="115"/>
      <c r="M306" s="115" t="s">
        <v>728</v>
      </c>
      <c r="N306" s="75"/>
    </row>
    <row r="307" spans="1:14" ht="33.75" customHeight="1" x14ac:dyDescent="0.25">
      <c r="A307" s="52"/>
      <c r="B307" s="52"/>
      <c r="C307" s="52"/>
      <c r="D307" s="115">
        <v>2015</v>
      </c>
      <c r="E307" s="115">
        <f t="shared" si="37"/>
        <v>1250</v>
      </c>
      <c r="F307" s="115">
        <f t="shared" si="37"/>
        <v>0</v>
      </c>
      <c r="G307" s="115">
        <v>1000</v>
      </c>
      <c r="H307" s="115">
        <v>0</v>
      </c>
      <c r="I307" s="115">
        <v>250</v>
      </c>
      <c r="J307" s="115">
        <v>0</v>
      </c>
      <c r="K307" s="115"/>
      <c r="L307" s="115"/>
      <c r="M307" s="115" t="s">
        <v>899</v>
      </c>
      <c r="N307" s="75"/>
    </row>
    <row r="308" spans="1:14" ht="45" customHeight="1" x14ac:dyDescent="0.25">
      <c r="A308" s="50" t="s">
        <v>729</v>
      </c>
      <c r="B308" s="50" t="s">
        <v>730</v>
      </c>
      <c r="C308" s="50" t="s">
        <v>317</v>
      </c>
      <c r="D308" s="115">
        <v>2013</v>
      </c>
      <c r="E308" s="115">
        <f t="shared" si="37"/>
        <v>360</v>
      </c>
      <c r="F308" s="115">
        <f t="shared" si="37"/>
        <v>371.1</v>
      </c>
      <c r="G308" s="115">
        <v>300</v>
      </c>
      <c r="H308" s="115">
        <v>300</v>
      </c>
      <c r="I308" s="115">
        <v>60</v>
      </c>
      <c r="J308" s="115">
        <v>71.099999999999994</v>
      </c>
      <c r="K308" s="115"/>
      <c r="L308" s="115"/>
      <c r="M308" s="115" t="s">
        <v>731</v>
      </c>
      <c r="N308" s="75"/>
    </row>
    <row r="309" spans="1:14" ht="33" customHeight="1" x14ac:dyDescent="0.25">
      <c r="A309" s="52"/>
      <c r="B309" s="52"/>
      <c r="C309" s="52"/>
      <c r="D309" s="115">
        <v>2015</v>
      </c>
      <c r="E309" s="115">
        <f t="shared" si="37"/>
        <v>1500</v>
      </c>
      <c r="F309" s="115">
        <f t="shared" si="37"/>
        <v>0</v>
      </c>
      <c r="G309" s="115">
        <v>1200</v>
      </c>
      <c r="H309" s="115">
        <v>0</v>
      </c>
      <c r="I309" s="115">
        <v>300</v>
      </c>
      <c r="J309" s="115">
        <v>0</v>
      </c>
      <c r="K309" s="115"/>
      <c r="L309" s="115"/>
      <c r="M309" s="115" t="s">
        <v>899</v>
      </c>
      <c r="N309" s="75"/>
    </row>
    <row r="310" spans="1:14" ht="75" customHeight="1" x14ac:dyDescent="0.25">
      <c r="A310" s="50" t="s">
        <v>732</v>
      </c>
      <c r="B310" s="50" t="s">
        <v>733</v>
      </c>
      <c r="C310" s="50" t="s">
        <v>489</v>
      </c>
      <c r="D310" s="115">
        <v>2013</v>
      </c>
      <c r="E310" s="115">
        <f t="shared" si="37"/>
        <v>360</v>
      </c>
      <c r="F310" s="115">
        <f t="shared" si="37"/>
        <v>362.9</v>
      </c>
      <c r="G310" s="115">
        <v>300</v>
      </c>
      <c r="H310" s="115">
        <v>300</v>
      </c>
      <c r="I310" s="115">
        <v>60</v>
      </c>
      <c r="J310" s="115">
        <v>62.9</v>
      </c>
      <c r="K310" s="115"/>
      <c r="L310" s="115"/>
      <c r="M310" s="115" t="s">
        <v>734</v>
      </c>
      <c r="N310" s="75"/>
    </row>
    <row r="311" spans="1:14" ht="36" customHeight="1" x14ac:dyDescent="0.25">
      <c r="A311" s="52"/>
      <c r="B311" s="52"/>
      <c r="C311" s="52"/>
      <c r="D311" s="115">
        <v>2015</v>
      </c>
      <c r="E311" s="115">
        <f t="shared" si="37"/>
        <v>1960</v>
      </c>
      <c r="F311" s="115">
        <f t="shared" si="37"/>
        <v>0</v>
      </c>
      <c r="G311" s="115">
        <v>1800</v>
      </c>
      <c r="H311" s="115">
        <v>0</v>
      </c>
      <c r="I311" s="115">
        <v>160</v>
      </c>
      <c r="J311" s="115">
        <v>0</v>
      </c>
      <c r="K311" s="115"/>
      <c r="L311" s="115"/>
      <c r="M311" s="115" t="s">
        <v>899</v>
      </c>
      <c r="N311" s="75"/>
    </row>
    <row r="312" spans="1:14" ht="43.9" customHeight="1" x14ac:dyDescent="0.25">
      <c r="A312" s="50" t="s">
        <v>735</v>
      </c>
      <c r="B312" s="50" t="s">
        <v>736</v>
      </c>
      <c r="C312" s="50" t="s">
        <v>384</v>
      </c>
      <c r="D312" s="115">
        <v>2013</v>
      </c>
      <c r="E312" s="115">
        <f t="shared" si="37"/>
        <v>600</v>
      </c>
      <c r="F312" s="115">
        <f t="shared" si="37"/>
        <v>616.06999999999994</v>
      </c>
      <c r="G312" s="115">
        <v>500</v>
      </c>
      <c r="H312" s="115">
        <v>500</v>
      </c>
      <c r="I312" s="115">
        <v>100</v>
      </c>
      <c r="J312" s="115">
        <v>116.07</v>
      </c>
      <c r="K312" s="115"/>
      <c r="L312" s="115"/>
      <c r="M312" s="115" t="s">
        <v>737</v>
      </c>
      <c r="N312" s="75"/>
    </row>
    <row r="313" spans="1:14" ht="40.5" customHeight="1" x14ac:dyDescent="0.25">
      <c r="A313" s="52"/>
      <c r="B313" s="52"/>
      <c r="C313" s="52"/>
      <c r="D313" s="115">
        <v>2015</v>
      </c>
      <c r="E313" s="115">
        <f t="shared" si="37"/>
        <v>500</v>
      </c>
      <c r="F313" s="115">
        <f t="shared" si="37"/>
        <v>0</v>
      </c>
      <c r="G313" s="115">
        <v>400</v>
      </c>
      <c r="H313" s="115">
        <v>0</v>
      </c>
      <c r="I313" s="115">
        <v>100</v>
      </c>
      <c r="J313" s="115">
        <v>0</v>
      </c>
      <c r="K313" s="115"/>
      <c r="L313" s="115"/>
      <c r="M313" s="115" t="s">
        <v>899</v>
      </c>
      <c r="N313" s="75"/>
    </row>
    <row r="314" spans="1:14" ht="72.599999999999994" customHeight="1" x14ac:dyDescent="0.25">
      <c r="A314" s="120" t="s">
        <v>738</v>
      </c>
      <c r="B314" s="50" t="s">
        <v>739</v>
      </c>
      <c r="C314" s="50" t="s">
        <v>310</v>
      </c>
      <c r="D314" s="115">
        <v>2013</v>
      </c>
      <c r="E314" s="115">
        <f t="shared" si="37"/>
        <v>360</v>
      </c>
      <c r="F314" s="115">
        <f t="shared" si="37"/>
        <v>387.6</v>
      </c>
      <c r="G314" s="115">
        <v>300</v>
      </c>
      <c r="H314" s="115">
        <v>182.4</v>
      </c>
      <c r="I314" s="115">
        <v>60</v>
      </c>
      <c r="J314" s="115">
        <v>205.2</v>
      </c>
      <c r="K314" s="115"/>
      <c r="L314" s="115"/>
      <c r="M314" s="115" t="s">
        <v>740</v>
      </c>
      <c r="N314" s="75"/>
    </row>
    <row r="315" spans="1:14" ht="32.25" customHeight="1" x14ac:dyDescent="0.25">
      <c r="A315" s="121"/>
      <c r="B315" s="52"/>
      <c r="C315" s="52"/>
      <c r="D315" s="115">
        <v>2015</v>
      </c>
      <c r="E315" s="115">
        <f t="shared" ref="E315:F324" si="40">G315+I315+K315</f>
        <v>1250</v>
      </c>
      <c r="F315" s="115">
        <f t="shared" si="40"/>
        <v>0</v>
      </c>
      <c r="G315" s="115">
        <v>1000</v>
      </c>
      <c r="H315" s="115">
        <v>0</v>
      </c>
      <c r="I315" s="115">
        <v>250</v>
      </c>
      <c r="J315" s="115">
        <v>0</v>
      </c>
      <c r="K315" s="115"/>
      <c r="L315" s="115"/>
      <c r="M315" s="115" t="s">
        <v>899</v>
      </c>
      <c r="N315" s="75"/>
    </row>
    <row r="316" spans="1:14" ht="69.599999999999994" customHeight="1" x14ac:dyDescent="0.25">
      <c r="A316" s="50" t="s">
        <v>741</v>
      </c>
      <c r="B316" s="50" t="s">
        <v>742</v>
      </c>
      <c r="C316" s="50" t="s">
        <v>347</v>
      </c>
      <c r="D316" s="115">
        <v>2013</v>
      </c>
      <c r="E316" s="115">
        <f t="shared" si="40"/>
        <v>360</v>
      </c>
      <c r="F316" s="115">
        <f t="shared" si="40"/>
        <v>396.7</v>
      </c>
      <c r="G316" s="115">
        <v>300</v>
      </c>
      <c r="H316" s="115">
        <v>300</v>
      </c>
      <c r="I316" s="115">
        <v>60</v>
      </c>
      <c r="J316" s="115">
        <v>96.7</v>
      </c>
      <c r="K316" s="115"/>
      <c r="L316" s="115"/>
      <c r="M316" s="115" t="s">
        <v>743</v>
      </c>
      <c r="N316" s="75"/>
    </row>
    <row r="317" spans="1:14" ht="31.5" customHeight="1" x14ac:dyDescent="0.25">
      <c r="A317" s="52"/>
      <c r="B317" s="52"/>
      <c r="C317" s="52"/>
      <c r="D317" s="115">
        <v>2015</v>
      </c>
      <c r="E317" s="115">
        <f t="shared" si="40"/>
        <v>1250</v>
      </c>
      <c r="F317" s="115">
        <f t="shared" si="40"/>
        <v>0</v>
      </c>
      <c r="G317" s="115">
        <v>1000</v>
      </c>
      <c r="H317" s="115">
        <v>0</v>
      </c>
      <c r="I317" s="115">
        <v>250</v>
      </c>
      <c r="J317" s="115">
        <v>0</v>
      </c>
      <c r="K317" s="115"/>
      <c r="L317" s="115"/>
      <c r="M317" s="115" t="s">
        <v>899</v>
      </c>
      <c r="N317" s="75"/>
    </row>
    <row r="318" spans="1:14" ht="80.45" customHeight="1" x14ac:dyDescent="0.25">
      <c r="A318" s="50" t="s">
        <v>744</v>
      </c>
      <c r="B318" s="50" t="s">
        <v>745</v>
      </c>
      <c r="C318" s="50" t="s">
        <v>359</v>
      </c>
      <c r="D318" s="115">
        <v>2013</v>
      </c>
      <c r="E318" s="115">
        <f t="shared" si="40"/>
        <v>360</v>
      </c>
      <c r="F318" s="115">
        <f t="shared" si="40"/>
        <v>405.2</v>
      </c>
      <c r="G318" s="115">
        <v>300</v>
      </c>
      <c r="H318" s="115">
        <v>298</v>
      </c>
      <c r="I318" s="115">
        <v>60</v>
      </c>
      <c r="J318" s="115">
        <v>107.2</v>
      </c>
      <c r="K318" s="115"/>
      <c r="L318" s="115"/>
      <c r="M318" s="115" t="s">
        <v>746</v>
      </c>
      <c r="N318" s="75"/>
    </row>
    <row r="319" spans="1:14" ht="30.75" customHeight="1" x14ac:dyDescent="0.25">
      <c r="A319" s="52"/>
      <c r="B319" s="52"/>
      <c r="C319" s="52"/>
      <c r="D319" s="115">
        <v>2015</v>
      </c>
      <c r="E319" s="115">
        <f t="shared" si="40"/>
        <v>1250</v>
      </c>
      <c r="F319" s="115">
        <f t="shared" si="40"/>
        <v>0</v>
      </c>
      <c r="G319" s="115">
        <v>1000</v>
      </c>
      <c r="H319" s="115">
        <v>0</v>
      </c>
      <c r="I319" s="115">
        <v>250</v>
      </c>
      <c r="J319" s="115">
        <v>0</v>
      </c>
      <c r="K319" s="115"/>
      <c r="L319" s="115"/>
      <c r="M319" s="115" t="s">
        <v>899</v>
      </c>
      <c r="N319" s="75"/>
    </row>
    <row r="320" spans="1:14" ht="44.45" customHeight="1" x14ac:dyDescent="0.25">
      <c r="A320" s="50" t="s">
        <v>747</v>
      </c>
      <c r="B320" s="50" t="s">
        <v>748</v>
      </c>
      <c r="C320" s="50" t="s">
        <v>320</v>
      </c>
      <c r="D320" s="115">
        <v>2013</v>
      </c>
      <c r="E320" s="115">
        <f t="shared" si="40"/>
        <v>360</v>
      </c>
      <c r="F320" s="115">
        <f t="shared" si="40"/>
        <v>379.2</v>
      </c>
      <c r="G320" s="115">
        <v>300</v>
      </c>
      <c r="H320" s="115">
        <v>300</v>
      </c>
      <c r="I320" s="115">
        <v>60</v>
      </c>
      <c r="J320" s="115">
        <v>79.2</v>
      </c>
      <c r="K320" s="115"/>
      <c r="L320" s="115"/>
      <c r="M320" s="115" t="s">
        <v>749</v>
      </c>
      <c r="N320" s="75"/>
    </row>
    <row r="321" spans="1:14" ht="34.5" customHeight="1" x14ac:dyDescent="0.25">
      <c r="A321" s="52"/>
      <c r="B321" s="52"/>
      <c r="C321" s="52"/>
      <c r="D321" s="115">
        <v>2015</v>
      </c>
      <c r="E321" s="115">
        <f t="shared" si="40"/>
        <v>2500</v>
      </c>
      <c r="F321" s="115">
        <f t="shared" si="40"/>
        <v>0</v>
      </c>
      <c r="G321" s="115">
        <v>2000</v>
      </c>
      <c r="H321" s="115">
        <v>0</v>
      </c>
      <c r="I321" s="115">
        <v>500</v>
      </c>
      <c r="J321" s="115">
        <v>0</v>
      </c>
      <c r="K321" s="115"/>
      <c r="L321" s="115"/>
      <c r="M321" s="115" t="s">
        <v>899</v>
      </c>
      <c r="N321" s="75"/>
    </row>
    <row r="322" spans="1:14" ht="44.45" customHeight="1" x14ac:dyDescent="0.25">
      <c r="A322" s="115"/>
      <c r="B322" s="115" t="s">
        <v>750</v>
      </c>
      <c r="C322" s="115" t="s">
        <v>296</v>
      </c>
      <c r="D322" s="115">
        <v>2015</v>
      </c>
      <c r="E322" s="115">
        <f t="shared" si="40"/>
        <v>12500</v>
      </c>
      <c r="F322" s="115">
        <f t="shared" si="40"/>
        <v>0</v>
      </c>
      <c r="G322" s="115">
        <v>10000</v>
      </c>
      <c r="H322" s="115"/>
      <c r="I322" s="115">
        <v>2500</v>
      </c>
      <c r="J322" s="115"/>
      <c r="K322" s="115"/>
      <c r="L322" s="115"/>
      <c r="M322" s="115" t="s">
        <v>899</v>
      </c>
      <c r="N322" s="75"/>
    </row>
    <row r="323" spans="1:14" ht="62.45" customHeight="1" x14ac:dyDescent="0.25">
      <c r="A323" s="74" t="s">
        <v>751</v>
      </c>
      <c r="B323" s="74" t="s">
        <v>752</v>
      </c>
      <c r="C323" s="74" t="s">
        <v>337</v>
      </c>
      <c r="D323" s="105">
        <v>2013</v>
      </c>
      <c r="E323" s="115">
        <f t="shared" si="40"/>
        <v>360</v>
      </c>
      <c r="F323" s="115">
        <f t="shared" si="40"/>
        <v>375</v>
      </c>
      <c r="G323" s="105">
        <v>300</v>
      </c>
      <c r="H323" s="105">
        <v>300</v>
      </c>
      <c r="I323" s="105">
        <v>60</v>
      </c>
      <c r="J323" s="105">
        <v>75</v>
      </c>
      <c r="K323" s="105"/>
      <c r="L323" s="105"/>
      <c r="M323" s="115" t="s">
        <v>753</v>
      </c>
      <c r="N323" s="75"/>
    </row>
    <row r="324" spans="1:14" ht="30" customHeight="1" x14ac:dyDescent="0.25">
      <c r="A324" s="74"/>
      <c r="B324" s="74"/>
      <c r="C324" s="74"/>
      <c r="D324" s="105">
        <v>2015</v>
      </c>
      <c r="E324" s="115">
        <f t="shared" si="40"/>
        <v>1875</v>
      </c>
      <c r="F324" s="115">
        <f t="shared" si="40"/>
        <v>0</v>
      </c>
      <c r="G324" s="105">
        <v>1500</v>
      </c>
      <c r="H324" s="105">
        <v>0</v>
      </c>
      <c r="I324" s="105">
        <v>375</v>
      </c>
      <c r="J324" s="105">
        <v>0</v>
      </c>
      <c r="K324" s="105"/>
      <c r="L324" s="105"/>
      <c r="M324" s="115" t="s">
        <v>899</v>
      </c>
      <c r="N324" s="75"/>
    </row>
    <row r="325" spans="1:14" x14ac:dyDescent="0.25">
      <c r="A325" s="101" t="s">
        <v>754</v>
      </c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3"/>
      <c r="N325" s="75"/>
    </row>
    <row r="326" spans="1:14" x14ac:dyDescent="0.25">
      <c r="A326" s="50"/>
      <c r="B326" s="50" t="s">
        <v>293</v>
      </c>
      <c r="C326" s="50"/>
      <c r="D326" s="16">
        <v>2013</v>
      </c>
      <c r="E326" s="16">
        <f t="shared" ref="E326:F329" si="41">G326+I326+K326</f>
        <v>135567.5</v>
      </c>
      <c r="F326" s="16">
        <f t="shared" si="41"/>
        <v>19094.41</v>
      </c>
      <c r="G326" s="16">
        <f>G332+G335+G338+G344</f>
        <v>135567.5</v>
      </c>
      <c r="H326" s="16">
        <f t="shared" ref="H326:L326" si="42">H332+H335+H338+H344</f>
        <v>19094.41</v>
      </c>
      <c r="I326" s="16">
        <f t="shared" si="42"/>
        <v>0</v>
      </c>
      <c r="J326" s="16">
        <f t="shared" si="42"/>
        <v>0</v>
      </c>
      <c r="K326" s="16">
        <f t="shared" si="42"/>
        <v>0</v>
      </c>
      <c r="L326" s="16">
        <f t="shared" si="42"/>
        <v>0</v>
      </c>
      <c r="M326" s="50"/>
      <c r="N326" s="75"/>
    </row>
    <row r="327" spans="1:14" x14ac:dyDescent="0.25">
      <c r="A327" s="51"/>
      <c r="B327" s="51"/>
      <c r="C327" s="51"/>
      <c r="D327" s="16">
        <v>2014</v>
      </c>
      <c r="E327" s="16">
        <f t="shared" si="41"/>
        <v>222767.8</v>
      </c>
      <c r="F327" s="16">
        <f t="shared" si="41"/>
        <v>182204.79999999999</v>
      </c>
      <c r="G327" s="16">
        <f>G330+G333+G336+G339+G341+G343+G346</f>
        <v>222767.8</v>
      </c>
      <c r="H327" s="16">
        <f t="shared" ref="H327:L327" si="43">H330+H333+H336+H339+H341+H343+H346</f>
        <v>182204.79999999999</v>
      </c>
      <c r="I327" s="16">
        <f t="shared" si="43"/>
        <v>0</v>
      </c>
      <c r="J327" s="16">
        <f t="shared" si="43"/>
        <v>0</v>
      </c>
      <c r="K327" s="16">
        <f t="shared" si="43"/>
        <v>0</v>
      </c>
      <c r="L327" s="16">
        <f t="shared" si="43"/>
        <v>0</v>
      </c>
      <c r="M327" s="51"/>
      <c r="N327" s="75"/>
    </row>
    <row r="328" spans="1:14" x14ac:dyDescent="0.25">
      <c r="A328" s="52"/>
      <c r="B328" s="52"/>
      <c r="C328" s="52"/>
      <c r="D328" s="16">
        <v>2015</v>
      </c>
      <c r="E328" s="16">
        <f>G328+I328+K328</f>
        <v>51764.6</v>
      </c>
      <c r="F328" s="16">
        <f>H328+J328+L328</f>
        <v>12966.5</v>
      </c>
      <c r="G328" s="16">
        <f>G331+G334+G337+G340+G342+G347</f>
        <v>51764.6</v>
      </c>
      <c r="H328" s="16">
        <f t="shared" ref="H328:L328" si="44">H331+H334+H337+H340+H342+H347</f>
        <v>12966.5</v>
      </c>
      <c r="I328" s="16">
        <f t="shared" si="44"/>
        <v>0</v>
      </c>
      <c r="J328" s="16">
        <f t="shared" si="44"/>
        <v>0</v>
      </c>
      <c r="K328" s="16">
        <f t="shared" si="44"/>
        <v>0</v>
      </c>
      <c r="L328" s="16">
        <f t="shared" si="44"/>
        <v>0</v>
      </c>
      <c r="M328" s="52"/>
      <c r="N328" s="75"/>
    </row>
    <row r="329" spans="1:14" ht="14.45" customHeight="1" x14ac:dyDescent="0.25">
      <c r="A329" s="50" t="s">
        <v>755</v>
      </c>
      <c r="B329" s="50" t="s">
        <v>756</v>
      </c>
      <c r="C329" s="50" t="s">
        <v>679</v>
      </c>
      <c r="D329" s="16">
        <v>2013</v>
      </c>
      <c r="E329" s="105">
        <f t="shared" si="41"/>
        <v>4022</v>
      </c>
      <c r="F329" s="105">
        <f t="shared" si="41"/>
        <v>1073.2</v>
      </c>
      <c r="G329" s="16">
        <v>3923.8</v>
      </c>
      <c r="H329" s="16">
        <v>1035</v>
      </c>
      <c r="I329" s="16">
        <v>98.2</v>
      </c>
      <c r="J329" s="16">
        <v>38.200000000000003</v>
      </c>
      <c r="K329" s="16"/>
      <c r="L329" s="16"/>
      <c r="M329" s="117" t="s">
        <v>757</v>
      </c>
      <c r="N329" s="75"/>
    </row>
    <row r="330" spans="1:14" ht="44.45" customHeight="1" x14ac:dyDescent="0.25">
      <c r="A330" s="51"/>
      <c r="B330" s="51"/>
      <c r="C330" s="51"/>
      <c r="D330" s="105">
        <v>2014</v>
      </c>
      <c r="E330" s="105">
        <f>G330+I330+K330</f>
        <v>1316</v>
      </c>
      <c r="F330" s="105">
        <v>1316</v>
      </c>
      <c r="G330" s="105">
        <v>1316</v>
      </c>
      <c r="H330" s="105">
        <v>1316</v>
      </c>
      <c r="I330" s="105"/>
      <c r="J330" s="105"/>
      <c r="K330" s="105"/>
      <c r="L330" s="105"/>
      <c r="M330" s="118"/>
      <c r="N330" s="75"/>
    </row>
    <row r="331" spans="1:14" ht="51.75" customHeight="1" x14ac:dyDescent="0.25">
      <c r="A331" s="52"/>
      <c r="B331" s="52"/>
      <c r="C331" s="52"/>
      <c r="D331" s="105">
        <v>2015</v>
      </c>
      <c r="E331" s="105">
        <f>G331+I331+K331</f>
        <v>2200</v>
      </c>
      <c r="F331" s="105">
        <f t="shared" ref="F331:F347" si="45">H331+J331+L331</f>
        <v>0</v>
      </c>
      <c r="G331" s="105">
        <v>2200</v>
      </c>
      <c r="H331" s="105">
        <v>0</v>
      </c>
      <c r="I331" s="105"/>
      <c r="J331" s="105"/>
      <c r="K331" s="105"/>
      <c r="L331" s="105"/>
      <c r="M331" s="122" t="s">
        <v>1081</v>
      </c>
      <c r="N331" s="75"/>
    </row>
    <row r="332" spans="1:14" ht="103.15" customHeight="1" x14ac:dyDescent="0.25">
      <c r="A332" s="50" t="s">
        <v>758</v>
      </c>
      <c r="B332" s="50" t="s">
        <v>759</v>
      </c>
      <c r="C332" s="50" t="s">
        <v>323</v>
      </c>
      <c r="D332" s="105">
        <v>2013</v>
      </c>
      <c r="E332" s="105">
        <f>G332+I332+K332</f>
        <v>12057.5</v>
      </c>
      <c r="F332" s="105">
        <f t="shared" si="45"/>
        <v>1725.5</v>
      </c>
      <c r="G332" s="105">
        <v>12057.5</v>
      </c>
      <c r="H332" s="105">
        <v>1725.5</v>
      </c>
      <c r="I332" s="105"/>
      <c r="J332" s="105"/>
      <c r="K332" s="105"/>
      <c r="L332" s="105"/>
      <c r="M332" s="50" t="s">
        <v>760</v>
      </c>
      <c r="N332" s="75"/>
    </row>
    <row r="333" spans="1:14" x14ac:dyDescent="0.25">
      <c r="A333" s="51"/>
      <c r="B333" s="51"/>
      <c r="C333" s="51"/>
      <c r="D333" s="105">
        <v>2014</v>
      </c>
      <c r="E333" s="105">
        <f t="shared" ref="E333:E345" si="46">G333+I333+K333</f>
        <v>27000</v>
      </c>
      <c r="F333" s="105">
        <f t="shared" si="45"/>
        <v>0</v>
      </c>
      <c r="G333" s="105">
        <v>27000</v>
      </c>
      <c r="H333" s="105">
        <v>0</v>
      </c>
      <c r="I333" s="105"/>
      <c r="J333" s="105"/>
      <c r="K333" s="105"/>
      <c r="L333" s="105"/>
      <c r="M333" s="52"/>
      <c r="N333" s="75"/>
    </row>
    <row r="334" spans="1:14" ht="30" x14ac:dyDescent="0.25">
      <c r="A334" s="52"/>
      <c r="B334" s="52"/>
      <c r="C334" s="52"/>
      <c r="D334" s="105">
        <v>2015</v>
      </c>
      <c r="E334" s="105">
        <f t="shared" si="46"/>
        <v>29000</v>
      </c>
      <c r="F334" s="105">
        <f t="shared" si="45"/>
        <v>230.1</v>
      </c>
      <c r="G334" s="105">
        <v>29000</v>
      </c>
      <c r="H334" s="105">
        <v>230.1</v>
      </c>
      <c r="I334" s="105"/>
      <c r="J334" s="105"/>
      <c r="K334" s="105"/>
      <c r="L334" s="105"/>
      <c r="M334" s="30" t="s">
        <v>1082</v>
      </c>
      <c r="N334" s="75"/>
    </row>
    <row r="335" spans="1:14" ht="14.45" customHeight="1" x14ac:dyDescent="0.25">
      <c r="A335" s="50" t="s">
        <v>761</v>
      </c>
      <c r="B335" s="50" t="s">
        <v>762</v>
      </c>
      <c r="C335" s="50" t="s">
        <v>323</v>
      </c>
      <c r="D335" s="105">
        <v>2013</v>
      </c>
      <c r="E335" s="105">
        <f t="shared" si="46"/>
        <v>95000</v>
      </c>
      <c r="F335" s="105">
        <f t="shared" si="45"/>
        <v>1173.01</v>
      </c>
      <c r="G335" s="105">
        <v>95000</v>
      </c>
      <c r="H335" s="105">
        <v>1173.01</v>
      </c>
      <c r="I335" s="105"/>
      <c r="J335" s="105"/>
      <c r="K335" s="105"/>
      <c r="L335" s="105"/>
      <c r="M335" s="50" t="s">
        <v>763</v>
      </c>
      <c r="N335" s="75"/>
    </row>
    <row r="336" spans="1:14" ht="114" customHeight="1" x14ac:dyDescent="0.25">
      <c r="A336" s="51"/>
      <c r="B336" s="51"/>
      <c r="C336" s="51"/>
      <c r="D336" s="105">
        <v>2014</v>
      </c>
      <c r="E336" s="105">
        <f t="shared" si="46"/>
        <v>12000</v>
      </c>
      <c r="F336" s="105">
        <f t="shared" si="45"/>
        <v>0</v>
      </c>
      <c r="G336" s="105">
        <v>12000</v>
      </c>
      <c r="H336" s="105"/>
      <c r="I336" s="105"/>
      <c r="J336" s="105"/>
      <c r="K336" s="105"/>
      <c r="L336" s="105"/>
      <c r="M336" s="52"/>
      <c r="N336" s="75"/>
    </row>
    <row r="337" spans="1:14" ht="37.5" customHeight="1" x14ac:dyDescent="0.25">
      <c r="A337" s="52"/>
      <c r="B337" s="52"/>
      <c r="C337" s="52"/>
      <c r="D337" s="105">
        <v>2015</v>
      </c>
      <c r="E337" s="105">
        <f t="shared" si="46"/>
        <v>14000</v>
      </c>
      <c r="F337" s="105">
        <f t="shared" si="45"/>
        <v>7921.2</v>
      </c>
      <c r="G337" s="105">
        <v>14000</v>
      </c>
      <c r="H337" s="105">
        <v>7921.2</v>
      </c>
      <c r="I337" s="105"/>
      <c r="J337" s="105"/>
      <c r="K337" s="105"/>
      <c r="L337" s="105"/>
      <c r="M337" s="30" t="s">
        <v>1083</v>
      </c>
      <c r="N337" s="75"/>
    </row>
    <row r="338" spans="1:14" ht="78.599999999999994" customHeight="1" x14ac:dyDescent="0.25">
      <c r="A338" s="50" t="s">
        <v>764</v>
      </c>
      <c r="B338" s="50" t="s">
        <v>765</v>
      </c>
      <c r="C338" s="50" t="s">
        <v>323</v>
      </c>
      <c r="D338" s="105">
        <v>2013</v>
      </c>
      <c r="E338" s="105">
        <f t="shared" si="46"/>
        <v>3010</v>
      </c>
      <c r="F338" s="105">
        <f t="shared" si="45"/>
        <v>7537</v>
      </c>
      <c r="G338" s="105">
        <v>3010</v>
      </c>
      <c r="H338" s="105">
        <v>7537</v>
      </c>
      <c r="I338" s="105"/>
      <c r="J338" s="105"/>
      <c r="K338" s="105"/>
      <c r="L338" s="105"/>
      <c r="M338" s="50" t="s">
        <v>766</v>
      </c>
      <c r="N338" s="75"/>
    </row>
    <row r="339" spans="1:14" ht="18.600000000000001" customHeight="1" x14ac:dyDescent="0.25">
      <c r="A339" s="51"/>
      <c r="B339" s="51"/>
      <c r="C339" s="51"/>
      <c r="D339" s="105">
        <v>2014</v>
      </c>
      <c r="E339" s="105">
        <f t="shared" si="46"/>
        <v>1012</v>
      </c>
      <c r="F339" s="105">
        <f t="shared" si="45"/>
        <v>0</v>
      </c>
      <c r="G339" s="105">
        <v>1012</v>
      </c>
      <c r="H339" s="105">
        <v>0</v>
      </c>
      <c r="I339" s="105"/>
      <c r="J339" s="105"/>
      <c r="K339" s="105"/>
      <c r="L339" s="105"/>
      <c r="M339" s="52"/>
      <c r="N339" s="75"/>
    </row>
    <row r="340" spans="1:14" ht="21.75" customHeight="1" x14ac:dyDescent="0.25">
      <c r="A340" s="52"/>
      <c r="B340" s="52"/>
      <c r="C340" s="52"/>
      <c r="D340" s="105">
        <v>2015</v>
      </c>
      <c r="E340" s="105">
        <f t="shared" si="46"/>
        <v>2015</v>
      </c>
      <c r="F340" s="105">
        <f t="shared" si="45"/>
        <v>0</v>
      </c>
      <c r="G340" s="105">
        <v>2015</v>
      </c>
      <c r="H340" s="105">
        <v>0</v>
      </c>
      <c r="I340" s="105"/>
      <c r="J340" s="105"/>
      <c r="K340" s="105"/>
      <c r="L340" s="105"/>
      <c r="M340" s="31" t="s">
        <v>1084</v>
      </c>
      <c r="N340" s="75"/>
    </row>
    <row r="341" spans="1:14" ht="96" customHeight="1" x14ac:dyDescent="0.25">
      <c r="A341" s="50" t="s">
        <v>767</v>
      </c>
      <c r="B341" s="50" t="s">
        <v>768</v>
      </c>
      <c r="C341" s="50" t="s">
        <v>323</v>
      </c>
      <c r="D341" s="105">
        <v>2014</v>
      </c>
      <c r="E341" s="105">
        <f t="shared" si="46"/>
        <v>167055</v>
      </c>
      <c r="F341" s="105">
        <f t="shared" si="45"/>
        <v>167055</v>
      </c>
      <c r="G341" s="105">
        <v>167055</v>
      </c>
      <c r="H341" s="105">
        <v>167055</v>
      </c>
      <c r="I341" s="105"/>
      <c r="J341" s="105"/>
      <c r="K341" s="105"/>
      <c r="L341" s="105"/>
      <c r="M341" s="80" t="s">
        <v>1086</v>
      </c>
      <c r="N341" s="75"/>
    </row>
    <row r="342" spans="1:14" ht="20.45" customHeight="1" x14ac:dyDescent="0.25">
      <c r="A342" s="52"/>
      <c r="B342" s="52"/>
      <c r="C342" s="52"/>
      <c r="D342" s="105">
        <v>2015</v>
      </c>
      <c r="E342" s="105">
        <f t="shared" si="46"/>
        <v>4538.7</v>
      </c>
      <c r="F342" s="105">
        <f t="shared" si="45"/>
        <v>4799.8</v>
      </c>
      <c r="G342" s="105">
        <v>4538.7</v>
      </c>
      <c r="H342" s="105">
        <v>4799.8</v>
      </c>
      <c r="I342" s="105"/>
      <c r="J342" s="105"/>
      <c r="K342" s="105"/>
      <c r="L342" s="105"/>
      <c r="M342" s="83"/>
      <c r="N342" s="75"/>
    </row>
    <row r="343" spans="1:14" ht="90" x14ac:dyDescent="0.25">
      <c r="A343" s="105" t="s">
        <v>770</v>
      </c>
      <c r="B343" s="105" t="s">
        <v>771</v>
      </c>
      <c r="C343" s="105" t="s">
        <v>323</v>
      </c>
      <c r="D343" s="105">
        <v>2014</v>
      </c>
      <c r="E343" s="105">
        <f t="shared" si="46"/>
        <v>13833.8</v>
      </c>
      <c r="F343" s="105">
        <f t="shared" si="45"/>
        <v>13833.8</v>
      </c>
      <c r="G343" s="105">
        <v>13833.8</v>
      </c>
      <c r="H343" s="105">
        <v>13833.8</v>
      </c>
      <c r="I343" s="105"/>
      <c r="J343" s="105"/>
      <c r="K343" s="105"/>
      <c r="L343" s="105"/>
      <c r="M343" s="105" t="s">
        <v>769</v>
      </c>
      <c r="N343" s="75"/>
    </row>
    <row r="344" spans="1:14" ht="75" x14ac:dyDescent="0.25">
      <c r="A344" s="105" t="s">
        <v>772</v>
      </c>
      <c r="B344" s="105" t="s">
        <v>773</v>
      </c>
      <c r="C344" s="105" t="s">
        <v>774</v>
      </c>
      <c r="D344" s="105">
        <v>2013</v>
      </c>
      <c r="E344" s="105">
        <f t="shared" si="46"/>
        <v>25500</v>
      </c>
      <c r="F344" s="105">
        <f t="shared" si="45"/>
        <v>8658.9</v>
      </c>
      <c r="G344" s="105">
        <v>25500</v>
      </c>
      <c r="H344" s="105">
        <v>8658.9</v>
      </c>
      <c r="I344" s="105"/>
      <c r="J344" s="105"/>
      <c r="K344" s="105"/>
      <c r="L344" s="105"/>
      <c r="M344" s="105" t="s">
        <v>775</v>
      </c>
      <c r="N344" s="75"/>
    </row>
    <row r="345" spans="1:14" ht="90" x14ac:dyDescent="0.25">
      <c r="A345" s="105" t="s">
        <v>776</v>
      </c>
      <c r="B345" s="105" t="s">
        <v>777</v>
      </c>
      <c r="C345" s="105" t="s">
        <v>774</v>
      </c>
      <c r="D345" s="105">
        <v>2013</v>
      </c>
      <c r="E345" s="105">
        <f t="shared" si="46"/>
        <v>501</v>
      </c>
      <c r="F345" s="105">
        <f t="shared" si="45"/>
        <v>23.3</v>
      </c>
      <c r="G345" s="105">
        <v>501</v>
      </c>
      <c r="H345" s="105">
        <v>23.3</v>
      </c>
      <c r="I345" s="105"/>
      <c r="J345" s="105"/>
      <c r="K345" s="105"/>
      <c r="L345" s="105"/>
      <c r="M345" s="105" t="s">
        <v>778</v>
      </c>
      <c r="N345" s="75"/>
    </row>
    <row r="346" spans="1:14" ht="153.6" customHeight="1" x14ac:dyDescent="0.25">
      <c r="A346" s="74" t="s">
        <v>779</v>
      </c>
      <c r="B346" s="74" t="s">
        <v>780</v>
      </c>
      <c r="C346" s="74" t="s">
        <v>323</v>
      </c>
      <c r="D346" s="105">
        <v>2014</v>
      </c>
      <c r="E346" s="105">
        <f>G346+I346+K346</f>
        <v>551</v>
      </c>
      <c r="F346" s="105">
        <f t="shared" si="45"/>
        <v>0</v>
      </c>
      <c r="G346" s="105">
        <v>551</v>
      </c>
      <c r="H346" s="105">
        <v>0</v>
      </c>
      <c r="I346" s="105"/>
      <c r="J346" s="105"/>
      <c r="K346" s="105"/>
      <c r="L346" s="105"/>
      <c r="M346" s="105" t="s">
        <v>370</v>
      </c>
      <c r="N346" s="75"/>
    </row>
    <row r="347" spans="1:14" ht="31.5" customHeight="1" x14ac:dyDescent="0.25">
      <c r="A347" s="74"/>
      <c r="B347" s="74"/>
      <c r="C347" s="74"/>
      <c r="D347" s="105">
        <v>2015</v>
      </c>
      <c r="E347" s="105">
        <f>G347+I347+K347</f>
        <v>10.9</v>
      </c>
      <c r="F347" s="105">
        <f t="shared" si="45"/>
        <v>15.4</v>
      </c>
      <c r="G347" s="105">
        <v>10.9</v>
      </c>
      <c r="H347" s="105">
        <v>15.4</v>
      </c>
      <c r="I347" s="105"/>
      <c r="J347" s="105"/>
      <c r="K347" s="105"/>
      <c r="L347" s="105"/>
      <c r="M347" s="105" t="s">
        <v>1085</v>
      </c>
      <c r="N347" s="75"/>
    </row>
    <row r="348" spans="1:14" x14ac:dyDescent="0.25">
      <c r="A348" s="101" t="s">
        <v>781</v>
      </c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3"/>
      <c r="N348" s="75"/>
    </row>
    <row r="349" spans="1:14" x14ac:dyDescent="0.25">
      <c r="A349" s="50"/>
      <c r="B349" s="50" t="s">
        <v>293</v>
      </c>
      <c r="C349" s="50"/>
      <c r="D349" s="16">
        <v>2013</v>
      </c>
      <c r="E349" s="16">
        <f t="shared" ref="E349:F364" si="47">G349+I349+K349</f>
        <v>113382.6</v>
      </c>
      <c r="F349" s="16">
        <f t="shared" si="47"/>
        <v>115417.5</v>
      </c>
      <c r="G349" s="16">
        <f>G352+G355+G358+G361+G364+G367+G370+G373+G376+G379+G382+G385+G388</f>
        <v>95950</v>
      </c>
      <c r="H349" s="16">
        <f t="shared" ref="H349:L349" si="48">H352+H355+H358+H361+H364+H367+H370+H373+H376+H379+H382+H385+H388</f>
        <v>95949</v>
      </c>
      <c r="I349" s="16">
        <f t="shared" si="48"/>
        <v>17432.599999999999</v>
      </c>
      <c r="J349" s="16">
        <f t="shared" si="48"/>
        <v>19468.5</v>
      </c>
      <c r="K349" s="16">
        <f t="shared" si="48"/>
        <v>0</v>
      </c>
      <c r="L349" s="16">
        <f t="shared" si="48"/>
        <v>0</v>
      </c>
      <c r="M349" s="50"/>
      <c r="N349" s="75"/>
    </row>
    <row r="350" spans="1:14" x14ac:dyDescent="0.25">
      <c r="A350" s="51"/>
      <c r="B350" s="51"/>
      <c r="C350" s="51"/>
      <c r="D350" s="16">
        <v>2014</v>
      </c>
      <c r="E350" s="16">
        <f t="shared" si="47"/>
        <v>356442.60000000003</v>
      </c>
      <c r="F350" s="16">
        <f t="shared" si="47"/>
        <v>118480</v>
      </c>
      <c r="G350" s="16">
        <f>G353+G356+G359+G362+G365+G368+G371+G374+G377+G380+G383+G386</f>
        <v>285622.40000000002</v>
      </c>
      <c r="H350" s="16">
        <f t="shared" ref="H350:L350" si="49">H353+H356+H359+H362+H365+H368+H371+H374+H377+H380+H383+H386</f>
        <v>104241</v>
      </c>
      <c r="I350" s="16">
        <f t="shared" si="49"/>
        <v>70820.200000000012</v>
      </c>
      <c r="J350" s="16">
        <f t="shared" si="49"/>
        <v>14239</v>
      </c>
      <c r="K350" s="16">
        <f t="shared" si="49"/>
        <v>0</v>
      </c>
      <c r="L350" s="16">
        <f t="shared" si="49"/>
        <v>0</v>
      </c>
      <c r="M350" s="51"/>
      <c r="N350" s="75"/>
    </row>
    <row r="351" spans="1:14" x14ac:dyDescent="0.25">
      <c r="A351" s="52"/>
      <c r="B351" s="52"/>
      <c r="C351" s="52"/>
      <c r="D351" s="16">
        <v>2015</v>
      </c>
      <c r="E351" s="16">
        <f t="shared" si="47"/>
        <v>449591.29999999993</v>
      </c>
      <c r="F351" s="16">
        <f t="shared" si="47"/>
        <v>54159.7</v>
      </c>
      <c r="G351" s="16">
        <f>G354+G357+G360+G363+G366+G369+G372+G375+G378+G381+G384+G387+G389</f>
        <v>376035.69999999995</v>
      </c>
      <c r="H351" s="16">
        <f t="shared" ref="H351:L351" si="50">H354+H357+H360+H363+H366+H369+H372+H375+H378+H381+H384+H387+H389</f>
        <v>42530</v>
      </c>
      <c r="I351" s="16">
        <f t="shared" si="50"/>
        <v>73555.600000000006</v>
      </c>
      <c r="J351" s="16">
        <f t="shared" si="50"/>
        <v>11629.699999999999</v>
      </c>
      <c r="K351" s="16">
        <f t="shared" si="50"/>
        <v>0</v>
      </c>
      <c r="L351" s="16">
        <f t="shared" si="50"/>
        <v>0</v>
      </c>
      <c r="M351" s="52"/>
      <c r="N351" s="75"/>
    </row>
    <row r="352" spans="1:14" ht="27.6" customHeight="1" x14ac:dyDescent="0.25">
      <c r="A352" s="120" t="s">
        <v>782</v>
      </c>
      <c r="B352" s="50" t="s">
        <v>783</v>
      </c>
      <c r="C352" s="50" t="s">
        <v>317</v>
      </c>
      <c r="D352" s="16">
        <v>2013</v>
      </c>
      <c r="E352" s="105">
        <f t="shared" si="47"/>
        <v>7000</v>
      </c>
      <c r="F352" s="105">
        <f t="shared" si="47"/>
        <v>7172.7</v>
      </c>
      <c r="G352" s="16">
        <v>6300</v>
      </c>
      <c r="H352" s="16">
        <v>6300</v>
      </c>
      <c r="I352" s="16">
        <v>700</v>
      </c>
      <c r="J352" s="16">
        <v>872.7</v>
      </c>
      <c r="K352" s="16"/>
      <c r="L352" s="16"/>
      <c r="M352" s="16" t="s">
        <v>784</v>
      </c>
      <c r="N352" s="75"/>
    </row>
    <row r="353" spans="1:14" x14ac:dyDescent="0.25">
      <c r="A353" s="123"/>
      <c r="B353" s="51"/>
      <c r="C353" s="51"/>
      <c r="D353" s="105">
        <v>2014</v>
      </c>
      <c r="E353" s="105">
        <f t="shared" si="47"/>
        <v>11000</v>
      </c>
      <c r="F353" s="105">
        <f t="shared" si="47"/>
        <v>3389</v>
      </c>
      <c r="G353" s="105">
        <v>8800</v>
      </c>
      <c r="H353" s="105">
        <v>3050</v>
      </c>
      <c r="I353" s="105">
        <v>2200</v>
      </c>
      <c r="J353" s="105">
        <v>339</v>
      </c>
      <c r="K353" s="105"/>
      <c r="L353" s="105"/>
      <c r="M353" s="105" t="s">
        <v>785</v>
      </c>
      <c r="N353" s="75"/>
    </row>
    <row r="354" spans="1:14" ht="21" customHeight="1" x14ac:dyDescent="0.25">
      <c r="A354" s="121"/>
      <c r="B354" s="52"/>
      <c r="C354" s="52"/>
      <c r="D354" s="105">
        <v>2015</v>
      </c>
      <c r="E354" s="105">
        <f t="shared" si="47"/>
        <v>8992.6999999999989</v>
      </c>
      <c r="F354" s="105">
        <f t="shared" si="47"/>
        <v>1728.2</v>
      </c>
      <c r="G354" s="105">
        <v>8093.4</v>
      </c>
      <c r="H354" s="105">
        <v>1548</v>
      </c>
      <c r="I354" s="105">
        <v>899.3</v>
      </c>
      <c r="J354" s="105">
        <v>180.2</v>
      </c>
      <c r="K354" s="105"/>
      <c r="L354" s="105"/>
      <c r="M354" s="105" t="s">
        <v>915</v>
      </c>
      <c r="N354" s="75"/>
    </row>
    <row r="355" spans="1:14" ht="27.6" customHeight="1" x14ac:dyDescent="0.25">
      <c r="A355" s="50" t="s">
        <v>786</v>
      </c>
      <c r="B355" s="50" t="s">
        <v>787</v>
      </c>
      <c r="C355" s="50" t="s">
        <v>489</v>
      </c>
      <c r="D355" s="105">
        <v>2013</v>
      </c>
      <c r="E355" s="105">
        <f t="shared" si="47"/>
        <v>7000</v>
      </c>
      <c r="F355" s="105">
        <f t="shared" si="47"/>
        <v>6943.1</v>
      </c>
      <c r="G355" s="105">
        <v>6300</v>
      </c>
      <c r="H355" s="105">
        <v>6300</v>
      </c>
      <c r="I355" s="105">
        <v>700</v>
      </c>
      <c r="J355" s="105">
        <v>643.1</v>
      </c>
      <c r="K355" s="105"/>
      <c r="L355" s="105"/>
      <c r="M355" s="105" t="s">
        <v>788</v>
      </c>
      <c r="N355" s="75"/>
    </row>
    <row r="356" spans="1:14" ht="30" customHeight="1" x14ac:dyDescent="0.25">
      <c r="A356" s="51"/>
      <c r="B356" s="51"/>
      <c r="C356" s="51"/>
      <c r="D356" s="105">
        <v>2014</v>
      </c>
      <c r="E356" s="105">
        <f t="shared" si="47"/>
        <v>16500</v>
      </c>
      <c r="F356" s="105">
        <f t="shared" si="47"/>
        <v>13650.2</v>
      </c>
      <c r="G356" s="105">
        <v>13200</v>
      </c>
      <c r="H356" s="105">
        <v>12409.2</v>
      </c>
      <c r="I356" s="105">
        <v>3300</v>
      </c>
      <c r="J356" s="105">
        <v>1241</v>
      </c>
      <c r="K356" s="105"/>
      <c r="L356" s="105"/>
      <c r="M356" s="105" t="s">
        <v>789</v>
      </c>
      <c r="N356" s="75"/>
    </row>
    <row r="357" spans="1:14" ht="18.600000000000001" customHeight="1" x14ac:dyDescent="0.25">
      <c r="A357" s="52"/>
      <c r="B357" s="52"/>
      <c r="C357" s="52"/>
      <c r="D357" s="105">
        <v>2015</v>
      </c>
      <c r="E357" s="105">
        <f t="shared" si="47"/>
        <v>6750</v>
      </c>
      <c r="F357" s="105">
        <f t="shared" si="47"/>
        <v>1332.5</v>
      </c>
      <c r="G357" s="105">
        <v>6075</v>
      </c>
      <c r="H357" s="105">
        <v>1101.4000000000001</v>
      </c>
      <c r="I357" s="105">
        <v>675</v>
      </c>
      <c r="J357" s="105">
        <v>231.1</v>
      </c>
      <c r="K357" s="105"/>
      <c r="L357" s="105"/>
      <c r="M357" s="105" t="s">
        <v>916</v>
      </c>
      <c r="N357" s="75"/>
    </row>
    <row r="358" spans="1:14" ht="30" customHeight="1" x14ac:dyDescent="0.25">
      <c r="A358" s="50" t="s">
        <v>790</v>
      </c>
      <c r="B358" s="50" t="s">
        <v>791</v>
      </c>
      <c r="C358" s="50" t="s">
        <v>306</v>
      </c>
      <c r="D358" s="105">
        <v>2013</v>
      </c>
      <c r="E358" s="105">
        <f t="shared" si="47"/>
        <v>4973</v>
      </c>
      <c r="F358" s="105">
        <f t="shared" si="47"/>
        <v>4972.2</v>
      </c>
      <c r="G358" s="105">
        <v>4475</v>
      </c>
      <c r="H358" s="105">
        <v>4475</v>
      </c>
      <c r="I358" s="105">
        <v>498</v>
      </c>
      <c r="J358" s="105">
        <v>497.2</v>
      </c>
      <c r="K358" s="105"/>
      <c r="L358" s="105"/>
      <c r="M358" s="105" t="s">
        <v>792</v>
      </c>
      <c r="N358" s="75"/>
    </row>
    <row r="359" spans="1:14" ht="31.15" customHeight="1" x14ac:dyDescent="0.25">
      <c r="A359" s="51"/>
      <c r="B359" s="51"/>
      <c r="C359" s="51"/>
      <c r="D359" s="105">
        <v>2014</v>
      </c>
      <c r="E359" s="105">
        <f t="shared" si="47"/>
        <v>5940</v>
      </c>
      <c r="F359" s="105">
        <f t="shared" si="47"/>
        <v>2373.6999999999998</v>
      </c>
      <c r="G359" s="105">
        <v>4752</v>
      </c>
      <c r="H359" s="105">
        <v>2138.6999999999998</v>
      </c>
      <c r="I359" s="105">
        <v>1188</v>
      </c>
      <c r="J359" s="105">
        <v>235</v>
      </c>
      <c r="K359" s="105"/>
      <c r="L359" s="105"/>
      <c r="M359" s="105" t="s">
        <v>793</v>
      </c>
      <c r="N359" s="75"/>
    </row>
    <row r="360" spans="1:14" ht="15" customHeight="1" x14ac:dyDescent="0.25">
      <c r="A360" s="52"/>
      <c r="B360" s="52"/>
      <c r="C360" s="52"/>
      <c r="D360" s="105">
        <v>2015</v>
      </c>
      <c r="E360" s="105">
        <f t="shared" si="47"/>
        <v>15000</v>
      </c>
      <c r="F360" s="105">
        <f t="shared" si="47"/>
        <v>1684.9</v>
      </c>
      <c r="G360" s="105">
        <v>13500</v>
      </c>
      <c r="H360" s="105">
        <v>1526</v>
      </c>
      <c r="I360" s="105">
        <v>1500</v>
      </c>
      <c r="J360" s="105">
        <v>158.9</v>
      </c>
      <c r="K360" s="105"/>
      <c r="L360" s="105"/>
      <c r="M360" s="105" t="s">
        <v>917</v>
      </c>
      <c r="N360" s="75"/>
    </row>
    <row r="361" spans="1:14" ht="30.6" customHeight="1" x14ac:dyDescent="0.25">
      <c r="A361" s="50" t="s">
        <v>794</v>
      </c>
      <c r="B361" s="50" t="s">
        <v>795</v>
      </c>
      <c r="C361" s="50" t="s">
        <v>340</v>
      </c>
      <c r="D361" s="105">
        <v>2013</v>
      </c>
      <c r="E361" s="105">
        <f t="shared" si="47"/>
        <v>5500</v>
      </c>
      <c r="F361" s="105">
        <f t="shared" si="47"/>
        <v>5500</v>
      </c>
      <c r="G361" s="105">
        <v>4950</v>
      </c>
      <c r="H361" s="105">
        <v>4950</v>
      </c>
      <c r="I361" s="105">
        <v>550</v>
      </c>
      <c r="J361" s="105">
        <v>550</v>
      </c>
      <c r="K361" s="105"/>
      <c r="L361" s="105"/>
      <c r="M361" s="105" t="s">
        <v>796</v>
      </c>
      <c r="N361" s="75"/>
    </row>
    <row r="362" spans="1:14" ht="30.6" customHeight="1" x14ac:dyDescent="0.25">
      <c r="A362" s="51"/>
      <c r="B362" s="51"/>
      <c r="C362" s="51"/>
      <c r="D362" s="105">
        <v>2014</v>
      </c>
      <c r="E362" s="105">
        <f t="shared" si="47"/>
        <v>8470</v>
      </c>
      <c r="F362" s="105">
        <f t="shared" si="47"/>
        <v>7683.6</v>
      </c>
      <c r="G362" s="105">
        <v>6776</v>
      </c>
      <c r="H362" s="105">
        <v>6914.6</v>
      </c>
      <c r="I362" s="105">
        <v>1694</v>
      </c>
      <c r="J362" s="105">
        <v>769</v>
      </c>
      <c r="K362" s="105"/>
      <c r="L362" s="105"/>
      <c r="M362" s="105" t="s">
        <v>797</v>
      </c>
      <c r="N362" s="75"/>
    </row>
    <row r="363" spans="1:14" ht="16.149999999999999" customHeight="1" x14ac:dyDescent="0.25">
      <c r="A363" s="52"/>
      <c r="B363" s="52"/>
      <c r="C363" s="52"/>
      <c r="D363" s="105">
        <v>2015</v>
      </c>
      <c r="E363" s="105">
        <f t="shared" si="47"/>
        <v>20900</v>
      </c>
      <c r="F363" s="105">
        <f t="shared" si="47"/>
        <v>2247.1</v>
      </c>
      <c r="G363" s="105">
        <v>18810</v>
      </c>
      <c r="H363" s="105">
        <v>1776</v>
      </c>
      <c r="I363" s="105">
        <v>2090</v>
      </c>
      <c r="J363" s="105">
        <v>471.1</v>
      </c>
      <c r="K363" s="105"/>
      <c r="L363" s="105"/>
      <c r="M363" s="105" t="s">
        <v>918</v>
      </c>
      <c r="N363" s="75"/>
    </row>
    <row r="364" spans="1:14" ht="30" customHeight="1" x14ac:dyDescent="0.25">
      <c r="A364" s="50" t="s">
        <v>798</v>
      </c>
      <c r="B364" s="50" t="s">
        <v>799</v>
      </c>
      <c r="C364" s="50" t="s">
        <v>384</v>
      </c>
      <c r="D364" s="105">
        <v>2013</v>
      </c>
      <c r="E364" s="105">
        <f t="shared" si="47"/>
        <v>7122.3</v>
      </c>
      <c r="F364" s="105">
        <f t="shared" si="47"/>
        <v>7359.5</v>
      </c>
      <c r="G364" s="105">
        <v>6410</v>
      </c>
      <c r="H364" s="105">
        <v>6410</v>
      </c>
      <c r="I364" s="105">
        <v>712.3</v>
      </c>
      <c r="J364" s="105">
        <v>949.5</v>
      </c>
      <c r="K364" s="105"/>
      <c r="L364" s="105"/>
      <c r="M364" s="105" t="s">
        <v>800</v>
      </c>
      <c r="N364" s="75"/>
    </row>
    <row r="365" spans="1:14" ht="30" customHeight="1" x14ac:dyDescent="0.25">
      <c r="A365" s="51"/>
      <c r="B365" s="51"/>
      <c r="C365" s="51"/>
      <c r="D365" s="105">
        <v>2014</v>
      </c>
      <c r="E365" s="105">
        <f t="shared" ref="E365:F389" si="51">G365+I365+K365</f>
        <v>19800</v>
      </c>
      <c r="F365" s="105">
        <f t="shared" si="51"/>
        <v>6504.3</v>
      </c>
      <c r="G365" s="105">
        <v>15840</v>
      </c>
      <c r="H365" s="105">
        <v>6178.3</v>
      </c>
      <c r="I365" s="105">
        <v>3960</v>
      </c>
      <c r="J365" s="105">
        <v>326</v>
      </c>
      <c r="K365" s="105"/>
      <c r="L365" s="105"/>
      <c r="M365" s="105" t="s">
        <v>801</v>
      </c>
      <c r="N365" s="75"/>
    </row>
    <row r="366" spans="1:14" ht="19.149999999999999" customHeight="1" x14ac:dyDescent="0.25">
      <c r="A366" s="52"/>
      <c r="B366" s="52"/>
      <c r="C366" s="52"/>
      <c r="D366" s="105">
        <v>2015</v>
      </c>
      <c r="E366" s="105">
        <f t="shared" si="51"/>
        <v>32105.1</v>
      </c>
      <c r="F366" s="105">
        <f t="shared" si="51"/>
        <v>3072.9</v>
      </c>
      <c r="G366" s="105">
        <v>31069.8</v>
      </c>
      <c r="H366" s="105">
        <v>2750</v>
      </c>
      <c r="I366" s="105">
        <v>1035.3</v>
      </c>
      <c r="J366" s="105">
        <v>322.89999999999998</v>
      </c>
      <c r="K366" s="105"/>
      <c r="L366" s="105"/>
      <c r="M366" s="105" t="s">
        <v>919</v>
      </c>
      <c r="N366" s="75"/>
    </row>
    <row r="367" spans="1:14" ht="31.9" customHeight="1" x14ac:dyDescent="0.25">
      <c r="A367" s="50" t="s">
        <v>802</v>
      </c>
      <c r="B367" s="50" t="s">
        <v>803</v>
      </c>
      <c r="C367" s="50" t="s">
        <v>310</v>
      </c>
      <c r="D367" s="105">
        <v>2013</v>
      </c>
      <c r="E367" s="105">
        <f t="shared" si="51"/>
        <v>5950</v>
      </c>
      <c r="F367" s="105">
        <f t="shared" si="51"/>
        <v>7191.2</v>
      </c>
      <c r="G367" s="105">
        <v>5355</v>
      </c>
      <c r="H367" s="105">
        <v>5355</v>
      </c>
      <c r="I367" s="105">
        <v>595</v>
      </c>
      <c r="J367" s="105">
        <v>1836.2</v>
      </c>
      <c r="K367" s="105"/>
      <c r="L367" s="105"/>
      <c r="M367" s="105" t="s">
        <v>804</v>
      </c>
      <c r="N367" s="75"/>
    </row>
    <row r="368" spans="1:14" ht="29.45" customHeight="1" x14ac:dyDescent="0.25">
      <c r="A368" s="51"/>
      <c r="B368" s="51"/>
      <c r="C368" s="51"/>
      <c r="D368" s="105">
        <v>2014</v>
      </c>
      <c r="E368" s="105">
        <f t="shared" si="51"/>
        <v>34849.5</v>
      </c>
      <c r="F368" s="105">
        <f t="shared" si="51"/>
        <v>35319.599999999999</v>
      </c>
      <c r="G368" s="105">
        <v>27879.599999999999</v>
      </c>
      <c r="H368" s="105">
        <v>32057.599999999999</v>
      </c>
      <c r="I368" s="105">
        <v>6969.9</v>
      </c>
      <c r="J368" s="105">
        <v>3262</v>
      </c>
      <c r="K368" s="105"/>
      <c r="L368" s="105"/>
      <c r="M368" s="105" t="s">
        <v>805</v>
      </c>
      <c r="N368" s="75"/>
    </row>
    <row r="369" spans="1:14" ht="32.25" customHeight="1" x14ac:dyDescent="0.25">
      <c r="A369" s="52"/>
      <c r="B369" s="52"/>
      <c r="C369" s="52"/>
      <c r="D369" s="105">
        <v>2015</v>
      </c>
      <c r="E369" s="105">
        <f t="shared" si="51"/>
        <v>14100</v>
      </c>
      <c r="F369" s="105">
        <f t="shared" si="51"/>
        <v>0</v>
      </c>
      <c r="G369" s="105">
        <v>12690</v>
      </c>
      <c r="H369" s="105">
        <v>0</v>
      </c>
      <c r="I369" s="105">
        <v>1410</v>
      </c>
      <c r="J369" s="105">
        <v>0</v>
      </c>
      <c r="K369" s="105"/>
      <c r="L369" s="105"/>
      <c r="M369" s="105" t="s">
        <v>370</v>
      </c>
      <c r="N369" s="75"/>
    </row>
    <row r="370" spans="1:14" ht="30.6" customHeight="1" x14ac:dyDescent="0.25">
      <c r="A370" s="50" t="s">
        <v>806</v>
      </c>
      <c r="B370" s="50" t="s">
        <v>807</v>
      </c>
      <c r="C370" s="50" t="s">
        <v>347</v>
      </c>
      <c r="D370" s="105">
        <v>2013</v>
      </c>
      <c r="E370" s="105">
        <f t="shared" si="51"/>
        <v>3998</v>
      </c>
      <c r="F370" s="105">
        <f t="shared" si="51"/>
        <v>3997.4</v>
      </c>
      <c r="G370" s="105">
        <v>3198</v>
      </c>
      <c r="H370" s="105">
        <v>3198</v>
      </c>
      <c r="I370" s="105">
        <v>800</v>
      </c>
      <c r="J370" s="105">
        <v>799.4</v>
      </c>
      <c r="K370" s="105"/>
      <c r="L370" s="105"/>
      <c r="M370" s="105" t="s">
        <v>808</v>
      </c>
      <c r="N370" s="75"/>
    </row>
    <row r="371" spans="1:14" x14ac:dyDescent="0.25">
      <c r="A371" s="51"/>
      <c r="B371" s="51"/>
      <c r="C371" s="51"/>
      <c r="D371" s="105">
        <v>2014</v>
      </c>
      <c r="E371" s="105">
        <f t="shared" si="51"/>
        <v>5500</v>
      </c>
      <c r="F371" s="105">
        <f t="shared" si="51"/>
        <v>2376.3000000000002</v>
      </c>
      <c r="G371" s="105">
        <v>4400</v>
      </c>
      <c r="H371" s="105">
        <v>1900.3</v>
      </c>
      <c r="I371" s="105">
        <v>1100</v>
      </c>
      <c r="J371" s="105">
        <v>476</v>
      </c>
      <c r="K371" s="105"/>
      <c r="L371" s="105"/>
      <c r="M371" s="105" t="s">
        <v>809</v>
      </c>
      <c r="N371" s="75"/>
    </row>
    <row r="372" spans="1:14" x14ac:dyDescent="0.25">
      <c r="A372" s="52"/>
      <c r="B372" s="52"/>
      <c r="C372" s="52"/>
      <c r="D372" s="105">
        <v>2015</v>
      </c>
      <c r="E372" s="105">
        <f t="shared" si="51"/>
        <v>15654</v>
      </c>
      <c r="F372" s="105">
        <f t="shared" si="51"/>
        <v>2088.6</v>
      </c>
      <c r="G372" s="105">
        <v>12523.2</v>
      </c>
      <c r="H372" s="105">
        <v>1650</v>
      </c>
      <c r="I372" s="105">
        <v>3130.8</v>
      </c>
      <c r="J372" s="105">
        <v>438.6</v>
      </c>
      <c r="K372" s="105"/>
      <c r="L372" s="105"/>
      <c r="M372" s="105" t="s">
        <v>920</v>
      </c>
      <c r="N372" s="75"/>
    </row>
    <row r="373" spans="1:14" ht="38.25" customHeight="1" x14ac:dyDescent="0.25">
      <c r="A373" s="50" t="s">
        <v>810</v>
      </c>
      <c r="B373" s="50" t="s">
        <v>811</v>
      </c>
      <c r="C373" s="50" t="s">
        <v>359</v>
      </c>
      <c r="D373" s="105">
        <v>2013</v>
      </c>
      <c r="E373" s="105">
        <f t="shared" si="51"/>
        <v>4500</v>
      </c>
      <c r="F373" s="105">
        <f t="shared" si="51"/>
        <v>4500.2</v>
      </c>
      <c r="G373" s="105">
        <v>4050</v>
      </c>
      <c r="H373" s="105">
        <v>4050</v>
      </c>
      <c r="I373" s="105">
        <v>450</v>
      </c>
      <c r="J373" s="105">
        <v>450.2</v>
      </c>
      <c r="K373" s="105"/>
      <c r="L373" s="105"/>
      <c r="M373" s="105" t="s">
        <v>812</v>
      </c>
      <c r="N373" s="75"/>
    </row>
    <row r="374" spans="1:14" ht="31.15" customHeight="1" x14ac:dyDescent="0.25">
      <c r="A374" s="51"/>
      <c r="B374" s="51"/>
      <c r="C374" s="51"/>
      <c r="D374" s="105">
        <v>2014</v>
      </c>
      <c r="E374" s="105">
        <f t="shared" si="51"/>
        <v>24200</v>
      </c>
      <c r="F374" s="105">
        <f t="shared" si="51"/>
        <v>5473</v>
      </c>
      <c r="G374" s="105">
        <v>19360</v>
      </c>
      <c r="H374" s="105">
        <v>4925</v>
      </c>
      <c r="I374" s="105">
        <v>4840</v>
      </c>
      <c r="J374" s="105">
        <v>548</v>
      </c>
      <c r="K374" s="105"/>
      <c r="L374" s="105"/>
      <c r="M374" s="105" t="s">
        <v>813</v>
      </c>
      <c r="N374" s="75"/>
    </row>
    <row r="375" spans="1:14" ht="18" customHeight="1" x14ac:dyDescent="0.25">
      <c r="A375" s="52"/>
      <c r="B375" s="52"/>
      <c r="C375" s="52"/>
      <c r="D375" s="105">
        <v>2015</v>
      </c>
      <c r="E375" s="105">
        <f t="shared" si="51"/>
        <v>28279.7</v>
      </c>
      <c r="F375" s="105">
        <f t="shared" si="51"/>
        <v>1809.3</v>
      </c>
      <c r="G375" s="105">
        <v>25451.7</v>
      </c>
      <c r="H375" s="105">
        <v>1600</v>
      </c>
      <c r="I375" s="105">
        <v>2828</v>
      </c>
      <c r="J375" s="105">
        <v>209.3</v>
      </c>
      <c r="K375" s="105"/>
      <c r="L375" s="105"/>
      <c r="M375" s="105" t="s">
        <v>921</v>
      </c>
      <c r="N375" s="75"/>
    </row>
    <row r="376" spans="1:14" ht="30" customHeight="1" x14ac:dyDescent="0.25">
      <c r="A376" s="50" t="s">
        <v>814</v>
      </c>
      <c r="B376" s="50" t="s">
        <v>815</v>
      </c>
      <c r="C376" s="50" t="s">
        <v>320</v>
      </c>
      <c r="D376" s="105">
        <v>2013</v>
      </c>
      <c r="E376" s="105">
        <f t="shared" si="51"/>
        <v>5000</v>
      </c>
      <c r="F376" s="105">
        <f t="shared" si="51"/>
        <v>5000</v>
      </c>
      <c r="G376" s="105">
        <v>4000</v>
      </c>
      <c r="H376" s="105">
        <v>4000</v>
      </c>
      <c r="I376" s="105">
        <v>1000</v>
      </c>
      <c r="J376" s="105">
        <v>1000</v>
      </c>
      <c r="K376" s="105"/>
      <c r="L376" s="105"/>
      <c r="M376" s="105" t="s">
        <v>816</v>
      </c>
      <c r="N376" s="75"/>
    </row>
    <row r="377" spans="1:14" ht="30.6" customHeight="1" x14ac:dyDescent="0.25">
      <c r="A377" s="51"/>
      <c r="B377" s="51"/>
      <c r="C377" s="51"/>
      <c r="D377" s="105">
        <v>2014</v>
      </c>
      <c r="E377" s="105">
        <f t="shared" si="51"/>
        <v>22000</v>
      </c>
      <c r="F377" s="105">
        <f t="shared" si="51"/>
        <v>2375</v>
      </c>
      <c r="G377" s="105">
        <v>17600</v>
      </c>
      <c r="H377" s="105">
        <v>1900</v>
      </c>
      <c r="I377" s="105">
        <v>4400</v>
      </c>
      <c r="J377" s="105">
        <v>475</v>
      </c>
      <c r="K377" s="105"/>
      <c r="L377" s="105"/>
      <c r="M377" s="105" t="s">
        <v>817</v>
      </c>
      <c r="N377" s="75"/>
    </row>
    <row r="378" spans="1:14" ht="19.899999999999999" customHeight="1" x14ac:dyDescent="0.25">
      <c r="A378" s="52"/>
      <c r="B378" s="52"/>
      <c r="C378" s="52"/>
      <c r="D378" s="105">
        <v>2015</v>
      </c>
      <c r="E378" s="105">
        <f t="shared" si="51"/>
        <v>46000</v>
      </c>
      <c r="F378" s="105">
        <f t="shared" si="51"/>
        <v>1435.9</v>
      </c>
      <c r="G378" s="105">
        <v>36800</v>
      </c>
      <c r="H378" s="105">
        <v>1071.9000000000001</v>
      </c>
      <c r="I378" s="105">
        <v>9200</v>
      </c>
      <c r="J378" s="105">
        <v>364</v>
      </c>
      <c r="K378" s="105"/>
      <c r="L378" s="105"/>
      <c r="M378" s="105" t="s">
        <v>922</v>
      </c>
      <c r="N378" s="75"/>
    </row>
    <row r="379" spans="1:14" ht="30.6" customHeight="1" x14ac:dyDescent="0.25">
      <c r="A379" s="50" t="s">
        <v>818</v>
      </c>
      <c r="B379" s="50" t="s">
        <v>819</v>
      </c>
      <c r="C379" s="50" t="s">
        <v>337</v>
      </c>
      <c r="D379" s="105">
        <v>2013</v>
      </c>
      <c r="E379" s="105">
        <f t="shared" si="51"/>
        <v>8193</v>
      </c>
      <c r="F379" s="105">
        <f t="shared" si="51"/>
        <v>8191.1</v>
      </c>
      <c r="G379" s="105">
        <v>7373</v>
      </c>
      <c r="H379" s="105">
        <v>7372</v>
      </c>
      <c r="I379" s="105">
        <v>820</v>
      </c>
      <c r="J379" s="105">
        <v>819.1</v>
      </c>
      <c r="K379" s="105"/>
      <c r="L379" s="105"/>
      <c r="M379" s="105" t="s">
        <v>820</v>
      </c>
      <c r="N379" s="75"/>
    </row>
    <row r="380" spans="1:14" ht="29.45" customHeight="1" x14ac:dyDescent="0.25">
      <c r="A380" s="51"/>
      <c r="B380" s="51"/>
      <c r="C380" s="51"/>
      <c r="D380" s="105">
        <v>2014</v>
      </c>
      <c r="E380" s="105">
        <f t="shared" si="51"/>
        <v>27500</v>
      </c>
      <c r="F380" s="105">
        <f t="shared" si="51"/>
        <v>8567</v>
      </c>
      <c r="G380" s="105">
        <v>22000</v>
      </c>
      <c r="H380" s="105">
        <v>7710</v>
      </c>
      <c r="I380" s="105">
        <v>5500</v>
      </c>
      <c r="J380" s="105">
        <v>857</v>
      </c>
      <c r="K380" s="105"/>
      <c r="L380" s="105"/>
      <c r="M380" s="105" t="s">
        <v>821</v>
      </c>
      <c r="N380" s="75"/>
    </row>
    <row r="381" spans="1:14" ht="16.899999999999999" customHeight="1" x14ac:dyDescent="0.25">
      <c r="A381" s="52"/>
      <c r="B381" s="52"/>
      <c r="C381" s="52"/>
      <c r="D381" s="105">
        <v>2015</v>
      </c>
      <c r="E381" s="105">
        <f t="shared" si="51"/>
        <v>11494</v>
      </c>
      <c r="F381" s="105">
        <f t="shared" si="51"/>
        <v>3016.1000000000004</v>
      </c>
      <c r="G381" s="105">
        <v>10344.6</v>
      </c>
      <c r="H381" s="105">
        <v>2406.8000000000002</v>
      </c>
      <c r="I381" s="105">
        <v>1149.4000000000001</v>
      </c>
      <c r="J381" s="105">
        <v>609.29999999999995</v>
      </c>
      <c r="K381" s="105"/>
      <c r="L381" s="105"/>
      <c r="M381" s="105" t="s">
        <v>923</v>
      </c>
      <c r="N381" s="75"/>
    </row>
    <row r="382" spans="1:14" ht="32.450000000000003" customHeight="1" x14ac:dyDescent="0.25">
      <c r="A382" s="50" t="s">
        <v>822</v>
      </c>
      <c r="B382" s="50" t="s">
        <v>823</v>
      </c>
      <c r="C382" s="50" t="s">
        <v>330</v>
      </c>
      <c r="D382" s="105">
        <v>2013</v>
      </c>
      <c r="E382" s="105">
        <f t="shared" si="51"/>
        <v>2220</v>
      </c>
      <c r="F382" s="105">
        <f t="shared" si="51"/>
        <v>2220</v>
      </c>
      <c r="G382" s="105">
        <v>1998</v>
      </c>
      <c r="H382" s="105">
        <v>1998</v>
      </c>
      <c r="I382" s="105">
        <v>222</v>
      </c>
      <c r="J382" s="105">
        <v>222</v>
      </c>
      <c r="K382" s="105"/>
      <c r="L382" s="105"/>
      <c r="M382" s="105" t="s">
        <v>824</v>
      </c>
      <c r="N382" s="75"/>
    </row>
    <row r="383" spans="1:14" ht="29.45" customHeight="1" x14ac:dyDescent="0.25">
      <c r="A383" s="51"/>
      <c r="B383" s="51"/>
      <c r="C383" s="51"/>
      <c r="D383" s="105">
        <v>2014</v>
      </c>
      <c r="E383" s="105">
        <f t="shared" si="51"/>
        <v>4683.1000000000004</v>
      </c>
      <c r="F383" s="105">
        <f t="shared" si="51"/>
        <v>4434.1000000000004</v>
      </c>
      <c r="G383" s="105">
        <v>4214.8</v>
      </c>
      <c r="H383" s="105">
        <v>3990.1</v>
      </c>
      <c r="I383" s="105">
        <v>468.3</v>
      </c>
      <c r="J383" s="105">
        <v>444</v>
      </c>
      <c r="K383" s="105"/>
      <c r="L383" s="105"/>
      <c r="M383" s="105" t="s">
        <v>825</v>
      </c>
      <c r="N383" s="75"/>
    </row>
    <row r="384" spans="1:14" ht="18.600000000000001" customHeight="1" x14ac:dyDescent="0.25">
      <c r="A384" s="52"/>
      <c r="B384" s="52"/>
      <c r="C384" s="52"/>
      <c r="D384" s="105">
        <v>2015</v>
      </c>
      <c r="E384" s="105">
        <f t="shared" si="51"/>
        <v>4457</v>
      </c>
      <c r="F384" s="105">
        <f t="shared" si="51"/>
        <v>3208.8999999999996</v>
      </c>
      <c r="G384" s="105">
        <v>3991</v>
      </c>
      <c r="H384" s="105">
        <v>2699.7</v>
      </c>
      <c r="I384" s="105">
        <v>466</v>
      </c>
      <c r="J384" s="105">
        <v>509.2</v>
      </c>
      <c r="K384" s="105"/>
      <c r="L384" s="105"/>
      <c r="M384" s="105" t="s">
        <v>924</v>
      </c>
      <c r="N384" s="75"/>
    </row>
    <row r="385" spans="1:14" ht="28.15" customHeight="1" x14ac:dyDescent="0.25">
      <c r="A385" s="50" t="s">
        <v>826</v>
      </c>
      <c r="B385" s="50" t="s">
        <v>827</v>
      </c>
      <c r="C385" s="50" t="s">
        <v>296</v>
      </c>
      <c r="D385" s="105">
        <v>2013</v>
      </c>
      <c r="E385" s="105">
        <f t="shared" si="51"/>
        <v>31926.3</v>
      </c>
      <c r="F385" s="105">
        <f t="shared" si="51"/>
        <v>32370.1</v>
      </c>
      <c r="G385" s="105">
        <v>25541</v>
      </c>
      <c r="H385" s="105">
        <v>25541</v>
      </c>
      <c r="I385" s="105">
        <v>6385.3</v>
      </c>
      <c r="J385" s="105">
        <v>6829.1</v>
      </c>
      <c r="K385" s="105"/>
      <c r="L385" s="105"/>
      <c r="M385" s="105" t="s">
        <v>828</v>
      </c>
      <c r="N385" s="75"/>
    </row>
    <row r="386" spans="1:14" ht="28.15" customHeight="1" x14ac:dyDescent="0.25">
      <c r="A386" s="51"/>
      <c r="B386" s="51"/>
      <c r="C386" s="51"/>
      <c r="D386" s="105">
        <v>2014</v>
      </c>
      <c r="E386" s="105">
        <f t="shared" si="51"/>
        <v>176000</v>
      </c>
      <c r="F386" s="105">
        <f t="shared" si="51"/>
        <v>26334.2</v>
      </c>
      <c r="G386" s="105">
        <v>140800</v>
      </c>
      <c r="H386" s="105">
        <v>21067.200000000001</v>
      </c>
      <c r="I386" s="105">
        <v>35200</v>
      </c>
      <c r="J386" s="105">
        <v>5267</v>
      </c>
      <c r="K386" s="105"/>
      <c r="L386" s="105"/>
      <c r="M386" s="105" t="s">
        <v>829</v>
      </c>
      <c r="N386" s="75"/>
    </row>
    <row r="387" spans="1:14" ht="18" customHeight="1" x14ac:dyDescent="0.25">
      <c r="A387" s="52"/>
      <c r="B387" s="52"/>
      <c r="C387" s="52"/>
      <c r="D387" s="105">
        <v>2015</v>
      </c>
      <c r="E387" s="105">
        <f t="shared" si="51"/>
        <v>235858.8</v>
      </c>
      <c r="F387" s="105">
        <f t="shared" si="51"/>
        <v>30763.7</v>
      </c>
      <c r="G387" s="105">
        <v>188687</v>
      </c>
      <c r="H387" s="105">
        <v>24400.2</v>
      </c>
      <c r="I387" s="105">
        <v>47171.8</v>
      </c>
      <c r="J387" s="105">
        <v>6363.5</v>
      </c>
      <c r="K387" s="105"/>
      <c r="L387" s="105"/>
      <c r="M387" s="105" t="s">
        <v>925</v>
      </c>
      <c r="N387" s="75"/>
    </row>
    <row r="388" spans="1:14" ht="31.15" customHeight="1" x14ac:dyDescent="0.25">
      <c r="A388" s="124" t="s">
        <v>830</v>
      </c>
      <c r="B388" s="74" t="s">
        <v>831</v>
      </c>
      <c r="C388" s="74"/>
      <c r="D388" s="105">
        <v>2013</v>
      </c>
      <c r="E388" s="105">
        <f t="shared" si="51"/>
        <v>20000</v>
      </c>
      <c r="F388" s="105">
        <f t="shared" si="51"/>
        <v>20000</v>
      </c>
      <c r="G388" s="105">
        <v>16000</v>
      </c>
      <c r="H388" s="105">
        <v>16000</v>
      </c>
      <c r="I388" s="105">
        <v>4000</v>
      </c>
      <c r="J388" s="105">
        <v>4000</v>
      </c>
      <c r="K388" s="105"/>
      <c r="L388" s="105"/>
      <c r="M388" s="105" t="s">
        <v>832</v>
      </c>
      <c r="N388" s="75"/>
    </row>
    <row r="389" spans="1:14" ht="28.15" customHeight="1" x14ac:dyDescent="0.25">
      <c r="A389" s="124"/>
      <c r="B389" s="74"/>
      <c r="C389" s="74"/>
      <c r="D389" s="105">
        <v>2015</v>
      </c>
      <c r="E389" s="105">
        <f t="shared" si="51"/>
        <v>10000</v>
      </c>
      <c r="F389" s="105">
        <f t="shared" si="51"/>
        <v>1771.6</v>
      </c>
      <c r="G389" s="105">
        <v>8000</v>
      </c>
      <c r="H389" s="105">
        <v>0</v>
      </c>
      <c r="I389" s="105">
        <v>2000</v>
      </c>
      <c r="J389" s="105">
        <v>1771.6</v>
      </c>
      <c r="K389" s="105"/>
      <c r="L389" s="105"/>
      <c r="M389" s="105" t="s">
        <v>926</v>
      </c>
      <c r="N389" s="75"/>
    </row>
    <row r="390" spans="1:14" x14ac:dyDescent="0.25">
      <c r="A390" s="101" t="s">
        <v>833</v>
      </c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3"/>
      <c r="N390" s="75"/>
    </row>
    <row r="391" spans="1:14" x14ac:dyDescent="0.25">
      <c r="A391" s="50"/>
      <c r="B391" s="50" t="s">
        <v>293</v>
      </c>
      <c r="C391" s="50"/>
      <c r="D391" s="16">
        <v>2013</v>
      </c>
      <c r="E391" s="16">
        <f t="shared" ref="E391:F397" si="52">G391+I391+K391</f>
        <v>3155</v>
      </c>
      <c r="F391" s="16">
        <f t="shared" si="52"/>
        <v>3141.3</v>
      </c>
      <c r="G391" s="16">
        <f t="shared" ref="G391:L393" si="53">G394+G397</f>
        <v>1400</v>
      </c>
      <c r="H391" s="16">
        <f t="shared" si="53"/>
        <v>1400</v>
      </c>
      <c r="I391" s="16">
        <f t="shared" si="53"/>
        <v>1755</v>
      </c>
      <c r="J391" s="16">
        <f t="shared" si="53"/>
        <v>1741.3</v>
      </c>
      <c r="K391" s="16">
        <f t="shared" si="53"/>
        <v>0</v>
      </c>
      <c r="L391" s="16">
        <f t="shared" si="53"/>
        <v>0</v>
      </c>
      <c r="M391" s="50"/>
      <c r="N391" s="75"/>
    </row>
    <row r="392" spans="1:14" x14ac:dyDescent="0.25">
      <c r="A392" s="51"/>
      <c r="B392" s="51"/>
      <c r="C392" s="51"/>
      <c r="D392" s="16">
        <v>2014</v>
      </c>
      <c r="E392" s="16">
        <v>0</v>
      </c>
      <c r="F392" s="16">
        <f t="shared" si="52"/>
        <v>2830</v>
      </c>
      <c r="G392" s="16">
        <f t="shared" si="53"/>
        <v>800</v>
      </c>
      <c r="H392" s="16">
        <f t="shared" si="53"/>
        <v>800</v>
      </c>
      <c r="I392" s="16">
        <f t="shared" si="53"/>
        <v>2030</v>
      </c>
      <c r="J392" s="16">
        <f t="shared" si="53"/>
        <v>2030</v>
      </c>
      <c r="K392" s="16">
        <f t="shared" si="53"/>
        <v>0</v>
      </c>
      <c r="L392" s="16">
        <f t="shared" si="53"/>
        <v>0</v>
      </c>
      <c r="M392" s="51"/>
      <c r="N392" s="75"/>
    </row>
    <row r="393" spans="1:14" x14ac:dyDescent="0.25">
      <c r="A393" s="52"/>
      <c r="B393" s="52"/>
      <c r="C393" s="52"/>
      <c r="D393" s="16">
        <v>2015</v>
      </c>
      <c r="E393" s="16">
        <f t="shared" si="52"/>
        <v>2830</v>
      </c>
      <c r="F393" s="16">
        <f t="shared" si="52"/>
        <v>7775.8799999999992</v>
      </c>
      <c r="G393" s="16">
        <f>G396+G399</f>
        <v>800</v>
      </c>
      <c r="H393" s="16">
        <f t="shared" si="53"/>
        <v>5055.4799999999996</v>
      </c>
      <c r="I393" s="16">
        <f t="shared" si="53"/>
        <v>2030</v>
      </c>
      <c r="J393" s="16">
        <f t="shared" si="53"/>
        <v>2720.4</v>
      </c>
      <c r="K393" s="16">
        <f t="shared" si="53"/>
        <v>0</v>
      </c>
      <c r="L393" s="16">
        <f t="shared" si="53"/>
        <v>0</v>
      </c>
      <c r="M393" s="52"/>
      <c r="N393" s="75"/>
    </row>
    <row r="394" spans="1:14" ht="14.45" customHeight="1" x14ac:dyDescent="0.25">
      <c r="A394" s="50" t="s">
        <v>834</v>
      </c>
      <c r="B394" s="50" t="s">
        <v>835</v>
      </c>
      <c r="C394" s="50" t="s">
        <v>323</v>
      </c>
      <c r="D394" s="16">
        <v>2013</v>
      </c>
      <c r="E394" s="105">
        <f t="shared" si="52"/>
        <v>1730</v>
      </c>
      <c r="F394" s="105">
        <f t="shared" si="52"/>
        <v>1730</v>
      </c>
      <c r="G394" s="16">
        <v>1400</v>
      </c>
      <c r="H394" s="16">
        <v>1400</v>
      </c>
      <c r="I394" s="16">
        <v>330</v>
      </c>
      <c r="J394" s="16">
        <v>330</v>
      </c>
      <c r="K394" s="16"/>
      <c r="L394" s="16"/>
      <c r="M394" s="74" t="s">
        <v>836</v>
      </c>
      <c r="N394" s="75"/>
    </row>
    <row r="395" spans="1:14" ht="27.75" customHeight="1" x14ac:dyDescent="0.25">
      <c r="A395" s="51"/>
      <c r="B395" s="51"/>
      <c r="C395" s="51"/>
      <c r="D395" s="105">
        <v>2014</v>
      </c>
      <c r="E395" s="105">
        <f t="shared" si="52"/>
        <v>1130</v>
      </c>
      <c r="F395" s="105">
        <f t="shared" si="52"/>
        <v>1130</v>
      </c>
      <c r="G395" s="105">
        <v>800</v>
      </c>
      <c r="H395" s="105">
        <v>800</v>
      </c>
      <c r="I395" s="105">
        <v>330</v>
      </c>
      <c r="J395" s="105">
        <v>330</v>
      </c>
      <c r="K395" s="105"/>
      <c r="L395" s="105"/>
      <c r="M395" s="74"/>
      <c r="N395" s="75"/>
    </row>
    <row r="396" spans="1:14" ht="27.6" customHeight="1" x14ac:dyDescent="0.25">
      <c r="A396" s="52"/>
      <c r="B396" s="52"/>
      <c r="C396" s="52"/>
      <c r="D396" s="105">
        <v>2015</v>
      </c>
      <c r="E396" s="105">
        <f t="shared" si="52"/>
        <v>1130</v>
      </c>
      <c r="F396" s="105">
        <f t="shared" si="52"/>
        <v>5585.48</v>
      </c>
      <c r="G396" s="105">
        <v>800</v>
      </c>
      <c r="H396" s="105">
        <v>5055.4799999999996</v>
      </c>
      <c r="I396" s="105">
        <v>330</v>
      </c>
      <c r="J396" s="105">
        <v>530</v>
      </c>
      <c r="K396" s="105"/>
      <c r="L396" s="105"/>
      <c r="M396" s="29"/>
      <c r="N396" s="75"/>
    </row>
    <row r="397" spans="1:14" ht="48.6" customHeight="1" x14ac:dyDescent="0.25">
      <c r="A397" s="120" t="s">
        <v>837</v>
      </c>
      <c r="B397" s="50" t="s">
        <v>246</v>
      </c>
      <c r="C397" s="50" t="s">
        <v>323</v>
      </c>
      <c r="D397" s="105">
        <v>2013</v>
      </c>
      <c r="E397" s="105">
        <f t="shared" si="52"/>
        <v>1425</v>
      </c>
      <c r="F397" s="105">
        <f t="shared" si="52"/>
        <v>1411.3</v>
      </c>
      <c r="G397" s="105"/>
      <c r="H397" s="105"/>
      <c r="I397" s="105">
        <v>1425</v>
      </c>
      <c r="J397" s="105">
        <v>1411.3</v>
      </c>
      <c r="K397" s="105"/>
      <c r="L397" s="105"/>
      <c r="M397" s="80" t="s">
        <v>1088</v>
      </c>
      <c r="N397" s="75"/>
    </row>
    <row r="398" spans="1:14" x14ac:dyDescent="0.25">
      <c r="A398" s="123"/>
      <c r="B398" s="51"/>
      <c r="C398" s="51"/>
      <c r="D398" s="105">
        <v>2014</v>
      </c>
      <c r="E398" s="105">
        <f>G398+I398+K398</f>
        <v>1700</v>
      </c>
      <c r="F398" s="105">
        <f>H398+J398+L398</f>
        <v>1700</v>
      </c>
      <c r="G398" s="105"/>
      <c r="H398" s="105"/>
      <c r="I398" s="105">
        <v>1700</v>
      </c>
      <c r="J398" s="105">
        <v>1700</v>
      </c>
      <c r="K398" s="105"/>
      <c r="L398" s="105"/>
      <c r="M398" s="82"/>
      <c r="N398" s="75"/>
    </row>
    <row r="399" spans="1:14" x14ac:dyDescent="0.25">
      <c r="A399" s="121"/>
      <c r="B399" s="52"/>
      <c r="C399" s="52"/>
      <c r="D399" s="105">
        <v>2015</v>
      </c>
      <c r="E399" s="105">
        <f>G399+I399+K399</f>
        <v>1700</v>
      </c>
      <c r="F399" s="105">
        <f>H399+J399+L399</f>
        <v>2190.4</v>
      </c>
      <c r="G399" s="105"/>
      <c r="H399" s="105"/>
      <c r="I399" s="105">
        <v>1700</v>
      </c>
      <c r="J399" s="105">
        <v>2190.4</v>
      </c>
      <c r="K399" s="105"/>
      <c r="L399" s="105"/>
      <c r="M399" s="83"/>
      <c r="N399" s="75"/>
    </row>
    <row r="400" spans="1:14" ht="15.6" customHeight="1" x14ac:dyDescent="0.25">
      <c r="A400" s="74" t="s">
        <v>928</v>
      </c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5"/>
    </row>
    <row r="401" spans="1:14" ht="15.6" customHeight="1" x14ac:dyDescent="0.25">
      <c r="A401" s="50"/>
      <c r="B401" s="50" t="s">
        <v>293</v>
      </c>
      <c r="C401" s="50"/>
      <c r="D401" s="16">
        <v>2013</v>
      </c>
      <c r="E401" s="16">
        <f t="shared" ref="E401:F409" si="54">G401+I401+K401</f>
        <v>11473.5</v>
      </c>
      <c r="F401" s="16">
        <f t="shared" si="54"/>
        <v>2662.8</v>
      </c>
      <c r="G401" s="16">
        <f>G404+G407+G408</f>
        <v>2308.6</v>
      </c>
      <c r="H401" s="16">
        <f t="shared" ref="H401:L401" si="55">H404+H407+H408</f>
        <v>1673.6</v>
      </c>
      <c r="I401" s="16">
        <f t="shared" si="55"/>
        <v>1486.8000000000002</v>
      </c>
      <c r="J401" s="16">
        <f t="shared" si="55"/>
        <v>989.2</v>
      </c>
      <c r="K401" s="16">
        <f t="shared" si="55"/>
        <v>7678.1</v>
      </c>
      <c r="L401" s="16">
        <f t="shared" si="55"/>
        <v>0</v>
      </c>
      <c r="M401" s="50"/>
      <c r="N401" s="75"/>
    </row>
    <row r="402" spans="1:14" ht="15.6" customHeight="1" x14ac:dyDescent="0.25">
      <c r="A402" s="51"/>
      <c r="B402" s="51"/>
      <c r="C402" s="51"/>
      <c r="D402" s="16">
        <v>2014</v>
      </c>
      <c r="E402" s="16">
        <f t="shared" si="54"/>
        <v>5414.7000000000007</v>
      </c>
      <c r="F402" s="16">
        <f t="shared" si="54"/>
        <v>388</v>
      </c>
      <c r="G402" s="16">
        <f>G405+G409</f>
        <v>721.7</v>
      </c>
      <c r="H402" s="16">
        <f t="shared" ref="H402:L402" si="56">H405+H409</f>
        <v>233</v>
      </c>
      <c r="I402" s="16">
        <f t="shared" si="56"/>
        <v>892.9</v>
      </c>
      <c r="J402" s="16">
        <f t="shared" si="56"/>
        <v>155</v>
      </c>
      <c r="K402" s="16">
        <f t="shared" si="56"/>
        <v>3800.1000000000004</v>
      </c>
      <c r="L402" s="16">
        <f t="shared" si="56"/>
        <v>0</v>
      </c>
      <c r="M402" s="51"/>
      <c r="N402" s="75"/>
    </row>
    <row r="403" spans="1:14" ht="15.6" customHeight="1" x14ac:dyDescent="0.25">
      <c r="A403" s="52"/>
      <c r="B403" s="52"/>
      <c r="C403" s="52"/>
      <c r="D403" s="16">
        <v>2015</v>
      </c>
      <c r="E403" s="16">
        <f t="shared" si="54"/>
        <v>3331.1000000000004</v>
      </c>
      <c r="F403" s="16">
        <f t="shared" si="54"/>
        <v>630.4</v>
      </c>
      <c r="G403" s="16">
        <f>G406</f>
        <v>467.3</v>
      </c>
      <c r="H403" s="16">
        <f t="shared" ref="H403:L403" si="57">H406</f>
        <v>400.3</v>
      </c>
      <c r="I403" s="16">
        <f t="shared" si="57"/>
        <v>638.5</v>
      </c>
      <c r="J403" s="16">
        <f t="shared" si="57"/>
        <v>230.1</v>
      </c>
      <c r="K403" s="16">
        <f t="shared" si="57"/>
        <v>2225.3000000000002</v>
      </c>
      <c r="L403" s="16">
        <f t="shared" si="57"/>
        <v>0</v>
      </c>
      <c r="M403" s="52"/>
      <c r="N403" s="75"/>
    </row>
    <row r="404" spans="1:14" ht="15.6" customHeight="1" x14ac:dyDescent="0.25">
      <c r="A404" s="120" t="s">
        <v>838</v>
      </c>
      <c r="B404" s="50" t="s">
        <v>839</v>
      </c>
      <c r="C404" s="50" t="s">
        <v>296</v>
      </c>
      <c r="D404" s="16">
        <v>2013</v>
      </c>
      <c r="E404" s="16">
        <f t="shared" si="54"/>
        <v>7607.8</v>
      </c>
      <c r="F404" s="16">
        <f t="shared" si="54"/>
        <v>2662.8</v>
      </c>
      <c r="G404" s="16">
        <v>1673.6</v>
      </c>
      <c r="H404" s="16">
        <v>1673.6</v>
      </c>
      <c r="I404" s="16">
        <v>989.2</v>
      </c>
      <c r="J404" s="16">
        <v>989.2</v>
      </c>
      <c r="K404" s="16">
        <v>4945</v>
      </c>
      <c r="L404" s="16"/>
      <c r="M404" s="50" t="s">
        <v>840</v>
      </c>
      <c r="N404" s="75"/>
    </row>
    <row r="405" spans="1:14" ht="18" customHeight="1" x14ac:dyDescent="0.25">
      <c r="A405" s="123"/>
      <c r="B405" s="51"/>
      <c r="C405" s="51"/>
      <c r="D405" s="16">
        <v>2014</v>
      </c>
      <c r="E405" s="16">
        <f t="shared" si="54"/>
        <v>3331.1000000000004</v>
      </c>
      <c r="F405" s="16">
        <f t="shared" si="54"/>
        <v>388</v>
      </c>
      <c r="G405" s="16">
        <v>467.3</v>
      </c>
      <c r="H405" s="16">
        <v>233</v>
      </c>
      <c r="I405" s="16">
        <v>638.5</v>
      </c>
      <c r="J405" s="16">
        <v>155</v>
      </c>
      <c r="K405" s="16">
        <v>2225.3000000000002</v>
      </c>
      <c r="L405" s="16"/>
      <c r="M405" s="52"/>
      <c r="N405" s="75"/>
    </row>
    <row r="406" spans="1:14" ht="42" customHeight="1" x14ac:dyDescent="0.25">
      <c r="A406" s="121"/>
      <c r="B406" s="52"/>
      <c r="C406" s="52"/>
      <c r="D406" s="16">
        <v>2015</v>
      </c>
      <c r="E406" s="16">
        <f t="shared" si="54"/>
        <v>3331.1000000000004</v>
      </c>
      <c r="F406" s="16">
        <f t="shared" si="54"/>
        <v>630.4</v>
      </c>
      <c r="G406" s="16">
        <v>467.3</v>
      </c>
      <c r="H406" s="16">
        <v>400.3</v>
      </c>
      <c r="I406" s="16">
        <v>638.5</v>
      </c>
      <c r="J406" s="16">
        <v>230.1</v>
      </c>
      <c r="K406" s="16">
        <v>2225.3000000000002</v>
      </c>
      <c r="L406" s="16">
        <v>0</v>
      </c>
      <c r="M406" s="31" t="s">
        <v>934</v>
      </c>
      <c r="N406" s="75"/>
    </row>
    <row r="407" spans="1:14" ht="75" x14ac:dyDescent="0.25">
      <c r="A407" s="100" t="s">
        <v>841</v>
      </c>
      <c r="B407" s="16" t="s">
        <v>842</v>
      </c>
      <c r="C407" s="16" t="s">
        <v>384</v>
      </c>
      <c r="D407" s="16">
        <v>2013</v>
      </c>
      <c r="E407" s="16">
        <f t="shared" si="54"/>
        <v>1782.1</v>
      </c>
      <c r="F407" s="16">
        <f t="shared" si="54"/>
        <v>0</v>
      </c>
      <c r="G407" s="16">
        <v>380.6</v>
      </c>
      <c r="H407" s="16"/>
      <c r="I407" s="16">
        <v>243.2</v>
      </c>
      <c r="J407" s="16"/>
      <c r="K407" s="16">
        <v>1158.3</v>
      </c>
      <c r="L407" s="16"/>
      <c r="M407" s="105" t="s">
        <v>370</v>
      </c>
      <c r="N407" s="75"/>
    </row>
    <row r="408" spans="1:14" x14ac:dyDescent="0.25">
      <c r="A408" s="50" t="s">
        <v>843</v>
      </c>
      <c r="B408" s="50" t="s">
        <v>844</v>
      </c>
      <c r="C408" s="50" t="s">
        <v>320</v>
      </c>
      <c r="D408" s="16">
        <v>2013</v>
      </c>
      <c r="E408" s="16">
        <f t="shared" si="54"/>
        <v>2083.6</v>
      </c>
      <c r="F408" s="16">
        <f t="shared" si="54"/>
        <v>0</v>
      </c>
      <c r="G408" s="16">
        <v>254.4</v>
      </c>
      <c r="H408" s="16"/>
      <c r="I408" s="16">
        <v>254.4</v>
      </c>
      <c r="J408" s="16"/>
      <c r="K408" s="16">
        <v>1574.8</v>
      </c>
      <c r="L408" s="16"/>
      <c r="M408" s="50" t="s">
        <v>370</v>
      </c>
      <c r="N408" s="75"/>
    </row>
    <row r="409" spans="1:14" ht="57" customHeight="1" x14ac:dyDescent="0.25">
      <c r="A409" s="52"/>
      <c r="B409" s="52"/>
      <c r="C409" s="52"/>
      <c r="D409" s="16">
        <v>2014</v>
      </c>
      <c r="E409" s="16">
        <f t="shared" si="54"/>
        <v>2083.6</v>
      </c>
      <c r="F409" s="16">
        <f t="shared" si="54"/>
        <v>0</v>
      </c>
      <c r="G409" s="16">
        <v>254.4</v>
      </c>
      <c r="H409" s="16"/>
      <c r="I409" s="16">
        <v>254.4</v>
      </c>
      <c r="J409" s="16"/>
      <c r="K409" s="16">
        <v>1574.8</v>
      </c>
      <c r="L409" s="16"/>
      <c r="M409" s="52"/>
      <c r="N409" s="75"/>
    </row>
    <row r="410" spans="1:14" x14ac:dyDescent="0.25">
      <c r="A410" s="107" t="s">
        <v>845</v>
      </c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75"/>
    </row>
    <row r="411" spans="1:14" x14ac:dyDescent="0.25">
      <c r="A411" s="16"/>
      <c r="B411" s="16" t="s">
        <v>293</v>
      </c>
      <c r="C411" s="16"/>
      <c r="D411" s="16">
        <v>2013</v>
      </c>
      <c r="E411" s="16">
        <f>G411+I411+K411</f>
        <v>14460.2</v>
      </c>
      <c r="F411" s="16">
        <f>H411+J411+L411</f>
        <v>66.099999999999994</v>
      </c>
      <c r="G411" s="16">
        <f>G412+G413+G414+G415+G416+G417+G418+G419+G420+G421</f>
        <v>1450.5</v>
      </c>
      <c r="H411" s="16">
        <f t="shared" ref="H411:L411" si="58">H412+H413+H414+H415+H416+H417+H418+H419+H420+H421</f>
        <v>0</v>
      </c>
      <c r="I411" s="16">
        <f t="shared" si="58"/>
        <v>13009.7</v>
      </c>
      <c r="J411" s="16">
        <f t="shared" si="58"/>
        <v>66.099999999999994</v>
      </c>
      <c r="K411" s="16">
        <f t="shared" si="58"/>
        <v>0</v>
      </c>
      <c r="L411" s="16">
        <f t="shared" si="58"/>
        <v>0</v>
      </c>
      <c r="M411" s="16"/>
      <c r="N411" s="75"/>
    </row>
    <row r="412" spans="1:14" ht="45" x14ac:dyDescent="0.25">
      <c r="A412" s="100" t="s">
        <v>846</v>
      </c>
      <c r="B412" s="16" t="s">
        <v>847</v>
      </c>
      <c r="C412" s="16" t="s">
        <v>337</v>
      </c>
      <c r="D412" s="16">
        <v>2013</v>
      </c>
      <c r="E412" s="16">
        <f>G412+I412+K412</f>
        <v>250</v>
      </c>
      <c r="F412" s="16">
        <f>H412+J412+L412</f>
        <v>20.9</v>
      </c>
      <c r="G412" s="16">
        <v>218.5</v>
      </c>
      <c r="H412" s="16"/>
      <c r="I412" s="16">
        <v>31.5</v>
      </c>
      <c r="J412" s="16">
        <v>20.9</v>
      </c>
      <c r="K412" s="16"/>
      <c r="L412" s="16"/>
      <c r="M412" s="16" t="s">
        <v>848</v>
      </c>
      <c r="N412" s="75"/>
    </row>
    <row r="413" spans="1:14" ht="45" x14ac:dyDescent="0.25">
      <c r="A413" s="16" t="s">
        <v>849</v>
      </c>
      <c r="B413" s="16" t="s">
        <v>850</v>
      </c>
      <c r="C413" s="16" t="s">
        <v>310</v>
      </c>
      <c r="D413" s="16">
        <v>2013</v>
      </c>
      <c r="E413" s="16">
        <f t="shared" ref="E413:F421" si="59">G413+I413+K413</f>
        <v>1277.2</v>
      </c>
      <c r="F413" s="16">
        <f t="shared" si="59"/>
        <v>45.2</v>
      </c>
      <c r="G413" s="16">
        <v>1232</v>
      </c>
      <c r="H413" s="16"/>
      <c r="I413" s="16">
        <v>45.2</v>
      </c>
      <c r="J413" s="16">
        <v>45.2</v>
      </c>
      <c r="K413" s="16"/>
      <c r="L413" s="16"/>
      <c r="M413" s="16" t="s">
        <v>848</v>
      </c>
      <c r="N413" s="75"/>
    </row>
    <row r="414" spans="1:14" ht="45" x14ac:dyDescent="0.25">
      <c r="A414" s="16" t="s">
        <v>851</v>
      </c>
      <c r="B414" s="16" t="s">
        <v>852</v>
      </c>
      <c r="C414" s="16" t="s">
        <v>330</v>
      </c>
      <c r="D414" s="16">
        <v>2013</v>
      </c>
      <c r="E414" s="16">
        <f t="shared" si="59"/>
        <v>2300</v>
      </c>
      <c r="F414" s="16">
        <f t="shared" si="59"/>
        <v>0</v>
      </c>
      <c r="G414" s="16"/>
      <c r="H414" s="16"/>
      <c r="I414" s="16">
        <v>2300</v>
      </c>
      <c r="J414" s="16"/>
      <c r="K414" s="16"/>
      <c r="L414" s="16"/>
      <c r="M414" s="16" t="s">
        <v>370</v>
      </c>
      <c r="N414" s="75"/>
    </row>
    <row r="415" spans="1:14" ht="45" x14ac:dyDescent="0.25">
      <c r="A415" s="16" t="s">
        <v>853</v>
      </c>
      <c r="B415" s="16" t="s">
        <v>854</v>
      </c>
      <c r="C415" s="16" t="s">
        <v>330</v>
      </c>
      <c r="D415" s="16">
        <v>2013</v>
      </c>
      <c r="E415" s="16">
        <f t="shared" si="59"/>
        <v>387</v>
      </c>
      <c r="F415" s="16">
        <f t="shared" si="59"/>
        <v>0</v>
      </c>
      <c r="G415" s="16"/>
      <c r="H415" s="16"/>
      <c r="I415" s="16">
        <v>387</v>
      </c>
      <c r="J415" s="16"/>
      <c r="K415" s="16"/>
      <c r="L415" s="16"/>
      <c r="M415" s="16" t="s">
        <v>370</v>
      </c>
      <c r="N415" s="75"/>
    </row>
    <row r="416" spans="1:14" ht="45" x14ac:dyDescent="0.25">
      <c r="A416" s="16" t="s">
        <v>855</v>
      </c>
      <c r="B416" s="16" t="s">
        <v>856</v>
      </c>
      <c r="C416" s="16" t="s">
        <v>489</v>
      </c>
      <c r="D416" s="16">
        <v>2013</v>
      </c>
      <c r="E416" s="16">
        <f t="shared" si="59"/>
        <v>387</v>
      </c>
      <c r="F416" s="16">
        <f t="shared" si="59"/>
        <v>0</v>
      </c>
      <c r="G416" s="16"/>
      <c r="H416" s="16"/>
      <c r="I416" s="16">
        <v>387</v>
      </c>
      <c r="J416" s="16"/>
      <c r="K416" s="16"/>
      <c r="L416" s="16"/>
      <c r="M416" s="16" t="s">
        <v>370</v>
      </c>
      <c r="N416" s="75"/>
    </row>
    <row r="417" spans="1:14" ht="45" x14ac:dyDescent="0.25">
      <c r="A417" s="16" t="s">
        <v>857</v>
      </c>
      <c r="B417" s="16" t="s">
        <v>858</v>
      </c>
      <c r="C417" s="16" t="s">
        <v>306</v>
      </c>
      <c r="D417" s="16">
        <v>2013</v>
      </c>
      <c r="E417" s="16">
        <f t="shared" si="59"/>
        <v>387</v>
      </c>
      <c r="F417" s="16">
        <f t="shared" si="59"/>
        <v>0</v>
      </c>
      <c r="G417" s="16"/>
      <c r="H417" s="16"/>
      <c r="I417" s="16">
        <v>387</v>
      </c>
      <c r="J417" s="16"/>
      <c r="K417" s="16"/>
      <c r="L417" s="16"/>
      <c r="M417" s="16" t="s">
        <v>370</v>
      </c>
      <c r="N417" s="75"/>
    </row>
    <row r="418" spans="1:14" ht="45" x14ac:dyDescent="0.25">
      <c r="A418" s="16" t="s">
        <v>859</v>
      </c>
      <c r="B418" s="16" t="s">
        <v>860</v>
      </c>
      <c r="C418" s="16" t="s">
        <v>320</v>
      </c>
      <c r="D418" s="16">
        <v>2013</v>
      </c>
      <c r="E418" s="16">
        <f t="shared" si="59"/>
        <v>387</v>
      </c>
      <c r="F418" s="16">
        <f t="shared" si="59"/>
        <v>0</v>
      </c>
      <c r="G418" s="16"/>
      <c r="H418" s="16"/>
      <c r="I418" s="16">
        <v>387</v>
      </c>
      <c r="J418" s="16"/>
      <c r="K418" s="16"/>
      <c r="L418" s="16"/>
      <c r="M418" s="16" t="s">
        <v>370</v>
      </c>
      <c r="N418" s="75"/>
    </row>
    <row r="419" spans="1:14" ht="45" x14ac:dyDescent="0.25">
      <c r="A419" s="16" t="s">
        <v>861</v>
      </c>
      <c r="B419" s="16" t="s">
        <v>862</v>
      </c>
      <c r="C419" s="16" t="s">
        <v>337</v>
      </c>
      <c r="D419" s="16">
        <v>2013</v>
      </c>
      <c r="E419" s="16">
        <f t="shared" si="59"/>
        <v>387</v>
      </c>
      <c r="F419" s="16">
        <f t="shared" si="59"/>
        <v>0</v>
      </c>
      <c r="G419" s="16"/>
      <c r="H419" s="16"/>
      <c r="I419" s="16">
        <v>387</v>
      </c>
      <c r="J419" s="16"/>
      <c r="K419" s="16"/>
      <c r="L419" s="16"/>
      <c r="M419" s="16" t="s">
        <v>370</v>
      </c>
      <c r="N419" s="75"/>
    </row>
    <row r="420" spans="1:14" ht="45" x14ac:dyDescent="0.25">
      <c r="A420" s="16" t="s">
        <v>863</v>
      </c>
      <c r="B420" s="16" t="s">
        <v>864</v>
      </c>
      <c r="C420" s="16" t="s">
        <v>310</v>
      </c>
      <c r="D420" s="16">
        <v>2013</v>
      </c>
      <c r="E420" s="16">
        <f t="shared" si="59"/>
        <v>146</v>
      </c>
      <c r="F420" s="16">
        <f t="shared" si="59"/>
        <v>0</v>
      </c>
      <c r="G420" s="16"/>
      <c r="H420" s="16"/>
      <c r="I420" s="16">
        <v>146</v>
      </c>
      <c r="J420" s="16"/>
      <c r="K420" s="16"/>
      <c r="L420" s="16"/>
      <c r="M420" s="16" t="s">
        <v>370</v>
      </c>
      <c r="N420" s="75"/>
    </row>
    <row r="421" spans="1:14" ht="60" x14ac:dyDescent="0.25">
      <c r="A421" s="16" t="s">
        <v>865</v>
      </c>
      <c r="B421" s="16" t="s">
        <v>866</v>
      </c>
      <c r="C421" s="16" t="s">
        <v>296</v>
      </c>
      <c r="D421" s="16">
        <v>2013</v>
      </c>
      <c r="E421" s="16">
        <f t="shared" si="59"/>
        <v>8552</v>
      </c>
      <c r="F421" s="16">
        <f t="shared" si="59"/>
        <v>0</v>
      </c>
      <c r="G421" s="16"/>
      <c r="H421" s="16"/>
      <c r="I421" s="16">
        <v>8552</v>
      </c>
      <c r="J421" s="16"/>
      <c r="K421" s="16"/>
      <c r="L421" s="16"/>
      <c r="M421" s="16" t="s">
        <v>370</v>
      </c>
      <c r="N421" s="75"/>
    </row>
    <row r="422" spans="1:14" x14ac:dyDescent="0.25">
      <c r="A422" s="107" t="s">
        <v>867</v>
      </c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75"/>
    </row>
    <row r="423" spans="1:14" x14ac:dyDescent="0.25">
      <c r="A423" s="16"/>
      <c r="B423" s="16" t="s">
        <v>293</v>
      </c>
      <c r="C423" s="16"/>
      <c r="D423" s="16">
        <v>2013</v>
      </c>
      <c r="E423" s="16">
        <f>G423+I423+K423</f>
        <v>300</v>
      </c>
      <c r="F423" s="16">
        <f>H423+J423+L423</f>
        <v>0</v>
      </c>
      <c r="G423" s="16">
        <f>G424+G425+G426</f>
        <v>0</v>
      </c>
      <c r="H423" s="16">
        <f t="shared" ref="H423:L423" si="60">H424+H425+H426</f>
        <v>0</v>
      </c>
      <c r="I423" s="16">
        <f t="shared" si="60"/>
        <v>300</v>
      </c>
      <c r="J423" s="16">
        <f t="shared" si="60"/>
        <v>0</v>
      </c>
      <c r="K423" s="16">
        <f t="shared" si="60"/>
        <v>0</v>
      </c>
      <c r="L423" s="16">
        <f t="shared" si="60"/>
        <v>0</v>
      </c>
      <c r="M423" s="16"/>
      <c r="N423" s="75"/>
    </row>
    <row r="424" spans="1:14" ht="75" x14ac:dyDescent="0.25">
      <c r="A424" s="16" t="s">
        <v>868</v>
      </c>
      <c r="B424" s="16" t="s">
        <v>869</v>
      </c>
      <c r="C424" s="16"/>
      <c r="D424" s="16">
        <v>2013</v>
      </c>
      <c r="E424" s="16">
        <f t="shared" ref="E424:F426" si="61">G424+I424+K424</f>
        <v>100</v>
      </c>
      <c r="F424" s="16">
        <f t="shared" si="61"/>
        <v>0</v>
      </c>
      <c r="G424" s="16"/>
      <c r="H424" s="16"/>
      <c r="I424" s="16">
        <v>100</v>
      </c>
      <c r="J424" s="16"/>
      <c r="K424" s="16"/>
      <c r="L424" s="16"/>
      <c r="M424" s="16" t="s">
        <v>370</v>
      </c>
      <c r="N424" s="75"/>
    </row>
    <row r="425" spans="1:14" ht="45" x14ac:dyDescent="0.25">
      <c r="A425" s="16" t="s">
        <v>870</v>
      </c>
      <c r="B425" s="16" t="s">
        <v>871</v>
      </c>
      <c r="C425" s="16"/>
      <c r="D425" s="16">
        <v>2013</v>
      </c>
      <c r="E425" s="16">
        <f t="shared" si="61"/>
        <v>100</v>
      </c>
      <c r="F425" s="16">
        <f t="shared" si="61"/>
        <v>0</v>
      </c>
      <c r="G425" s="16"/>
      <c r="H425" s="16"/>
      <c r="I425" s="16">
        <v>100</v>
      </c>
      <c r="J425" s="16"/>
      <c r="K425" s="16"/>
      <c r="L425" s="16"/>
      <c r="M425" s="16" t="s">
        <v>370</v>
      </c>
      <c r="N425" s="75"/>
    </row>
    <row r="426" spans="1:14" ht="75" x14ac:dyDescent="0.25">
      <c r="A426" s="16" t="s">
        <v>872</v>
      </c>
      <c r="B426" s="16" t="s">
        <v>873</v>
      </c>
      <c r="C426" s="16"/>
      <c r="D426" s="16">
        <v>2013</v>
      </c>
      <c r="E426" s="16">
        <f t="shared" si="61"/>
        <v>100</v>
      </c>
      <c r="F426" s="16">
        <f t="shared" si="61"/>
        <v>0</v>
      </c>
      <c r="G426" s="16"/>
      <c r="H426" s="16"/>
      <c r="I426" s="16">
        <v>100</v>
      </c>
      <c r="J426" s="16"/>
      <c r="K426" s="16"/>
      <c r="L426" s="16"/>
      <c r="M426" s="16" t="s">
        <v>370</v>
      </c>
      <c r="N426" s="75"/>
    </row>
    <row r="427" spans="1:14" x14ac:dyDescent="0.25">
      <c r="A427" s="74"/>
      <c r="B427" s="74" t="s">
        <v>1</v>
      </c>
      <c r="C427" s="74"/>
      <c r="D427" s="16">
        <v>2013</v>
      </c>
      <c r="E427" s="16">
        <f t="shared" ref="E427:L427" si="62">E423+E411+E401+E391+E349+E326+E299+E229+E204+E168+E147+E136+E37+E10</f>
        <v>1315223.5999999999</v>
      </c>
      <c r="F427" s="16">
        <f t="shared" si="62"/>
        <v>817566.7</v>
      </c>
      <c r="G427" s="16">
        <f t="shared" si="62"/>
        <v>1102467.7</v>
      </c>
      <c r="H427" s="16">
        <f t="shared" si="62"/>
        <v>692295.21</v>
      </c>
      <c r="I427" s="16">
        <f t="shared" si="62"/>
        <v>149681</v>
      </c>
      <c r="J427" s="16">
        <f t="shared" si="62"/>
        <v>123441.09</v>
      </c>
      <c r="K427" s="16">
        <f t="shared" si="62"/>
        <v>63074.9</v>
      </c>
      <c r="L427" s="16">
        <f t="shared" si="62"/>
        <v>1830.4</v>
      </c>
      <c r="M427" s="74"/>
      <c r="N427" s="75"/>
    </row>
    <row r="428" spans="1:14" x14ac:dyDescent="0.25">
      <c r="A428" s="74"/>
      <c r="B428" s="74"/>
      <c r="C428" s="74"/>
      <c r="D428" s="16">
        <v>2014</v>
      </c>
      <c r="E428" s="16">
        <f t="shared" ref="E428:L428" si="63">E402+E392+E350+E327+E230+E205+E169+E38+E11</f>
        <v>4878747.7</v>
      </c>
      <c r="F428" s="16">
        <f t="shared" si="63"/>
        <v>830451.89999999991</v>
      </c>
      <c r="G428" s="16">
        <f t="shared" si="63"/>
        <v>1285854.3</v>
      </c>
      <c r="H428" s="16">
        <f t="shared" si="63"/>
        <v>744620.29999999993</v>
      </c>
      <c r="I428" s="16">
        <f t="shared" si="63"/>
        <v>158768.70000000001</v>
      </c>
      <c r="J428" s="16">
        <f t="shared" si="63"/>
        <v>71178.599999999991</v>
      </c>
      <c r="K428" s="16">
        <f t="shared" si="63"/>
        <v>3436954.7</v>
      </c>
      <c r="L428" s="16">
        <f t="shared" si="63"/>
        <v>14653</v>
      </c>
      <c r="M428" s="74"/>
      <c r="N428" s="75"/>
    </row>
    <row r="429" spans="1:14" x14ac:dyDescent="0.25">
      <c r="A429" s="74"/>
      <c r="B429" s="74"/>
      <c r="C429" s="74"/>
      <c r="D429" s="16">
        <v>2015</v>
      </c>
      <c r="E429" s="16">
        <f>G429+I429+K429</f>
        <v>3417018.5999999996</v>
      </c>
      <c r="F429" s="16">
        <f>H429+J429+L429</f>
        <v>151225.38</v>
      </c>
      <c r="G429" s="16">
        <f t="shared" ref="G429:L429" si="64">G403+G393+G351+G328+G300+G231+G206+G170+G148+G137+G39+G12</f>
        <v>911003.09999999986</v>
      </c>
      <c r="H429" s="16">
        <f t="shared" si="64"/>
        <v>62900.18</v>
      </c>
      <c r="I429" s="16">
        <f t="shared" si="64"/>
        <v>199212.2</v>
      </c>
      <c r="J429" s="16">
        <f t="shared" si="64"/>
        <v>88325.2</v>
      </c>
      <c r="K429" s="16">
        <f t="shared" si="64"/>
        <v>2306803.2999999998</v>
      </c>
      <c r="L429" s="16">
        <f t="shared" si="64"/>
        <v>0</v>
      </c>
      <c r="M429" s="74"/>
      <c r="N429" s="75"/>
    </row>
    <row r="430" spans="1:14" ht="15.75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75"/>
    </row>
    <row r="432" spans="1:14" ht="18.75" x14ac:dyDescent="0.3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</row>
    <row r="433" spans="2:13" ht="18.75" x14ac:dyDescent="0.3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49"/>
      <c r="M433" s="49"/>
    </row>
  </sheetData>
  <autoFilter ref="D1:D433"/>
  <mergeCells count="413">
    <mergeCell ref="K6:L6"/>
    <mergeCell ref="A9:M9"/>
    <mergeCell ref="A10:A12"/>
    <mergeCell ref="B10:B12"/>
    <mergeCell ref="C10:C12"/>
    <mergeCell ref="M10:M12"/>
    <mergeCell ref="J1:M1"/>
    <mergeCell ref="A3:M3"/>
    <mergeCell ref="A5:A7"/>
    <mergeCell ref="B5:B7"/>
    <mergeCell ref="C5:C7"/>
    <mergeCell ref="D5:D7"/>
    <mergeCell ref="E5:L5"/>
    <mergeCell ref="E6:F6"/>
    <mergeCell ref="G6:H6"/>
    <mergeCell ref="I6:J6"/>
    <mergeCell ref="M25:M26"/>
    <mergeCell ref="A36:M36"/>
    <mergeCell ref="A13:A14"/>
    <mergeCell ref="B13:B14"/>
    <mergeCell ref="C13:C14"/>
    <mergeCell ref="A22:A24"/>
    <mergeCell ref="B22:B24"/>
    <mergeCell ref="C22:C24"/>
    <mergeCell ref="B25:B27"/>
    <mergeCell ref="C25:C27"/>
    <mergeCell ref="A25:A27"/>
    <mergeCell ref="M22:M24"/>
    <mergeCell ref="M46:M47"/>
    <mergeCell ref="A49:A50"/>
    <mergeCell ref="B49:B50"/>
    <mergeCell ref="C49:C50"/>
    <mergeCell ref="M49:M50"/>
    <mergeCell ref="A37:A39"/>
    <mergeCell ref="B37:B39"/>
    <mergeCell ref="C37:C39"/>
    <mergeCell ref="M37:M39"/>
    <mergeCell ref="A43:A45"/>
    <mergeCell ref="B43:B45"/>
    <mergeCell ref="C43:C45"/>
    <mergeCell ref="A51:A52"/>
    <mergeCell ref="B51:B52"/>
    <mergeCell ref="C51:C52"/>
    <mergeCell ref="A53:A54"/>
    <mergeCell ref="B53:B54"/>
    <mergeCell ref="C53:C54"/>
    <mergeCell ref="A46:A48"/>
    <mergeCell ref="B46:B48"/>
    <mergeCell ref="C46:C48"/>
    <mergeCell ref="A78:A79"/>
    <mergeCell ref="B78:B79"/>
    <mergeCell ref="C78:C79"/>
    <mergeCell ref="M78:M79"/>
    <mergeCell ref="A80:A81"/>
    <mergeCell ref="B80:B81"/>
    <mergeCell ref="C80:C81"/>
    <mergeCell ref="A57:A58"/>
    <mergeCell ref="B57:B58"/>
    <mergeCell ref="C57:C58"/>
    <mergeCell ref="A68:A69"/>
    <mergeCell ref="B68:B69"/>
    <mergeCell ref="C68:C69"/>
    <mergeCell ref="M88:M89"/>
    <mergeCell ref="A91:A93"/>
    <mergeCell ref="B91:B93"/>
    <mergeCell ref="C91:C93"/>
    <mergeCell ref="M91:M92"/>
    <mergeCell ref="A82:A84"/>
    <mergeCell ref="B82:B84"/>
    <mergeCell ref="C82:C84"/>
    <mergeCell ref="M82:M83"/>
    <mergeCell ref="A85:A87"/>
    <mergeCell ref="B85:B87"/>
    <mergeCell ref="C85:C87"/>
    <mergeCell ref="M85:M86"/>
    <mergeCell ref="B104:B106"/>
    <mergeCell ref="C104:C106"/>
    <mergeCell ref="A95:A97"/>
    <mergeCell ref="B95:B97"/>
    <mergeCell ref="C95:C97"/>
    <mergeCell ref="A99:A100"/>
    <mergeCell ref="B99:B100"/>
    <mergeCell ref="C99:C100"/>
    <mergeCell ref="A88:A90"/>
    <mergeCell ref="B88:B90"/>
    <mergeCell ref="C88:C90"/>
    <mergeCell ref="M99:M100"/>
    <mergeCell ref="M95:M97"/>
    <mergeCell ref="M101:M103"/>
    <mergeCell ref="M104:M106"/>
    <mergeCell ref="A112:A113"/>
    <mergeCell ref="B112:B113"/>
    <mergeCell ref="C112:C113"/>
    <mergeCell ref="M112:M113"/>
    <mergeCell ref="A116:A118"/>
    <mergeCell ref="B116:B118"/>
    <mergeCell ref="C116:C118"/>
    <mergeCell ref="A107:A109"/>
    <mergeCell ref="B107:B109"/>
    <mergeCell ref="C107:C109"/>
    <mergeCell ref="M107:M108"/>
    <mergeCell ref="A110:A111"/>
    <mergeCell ref="B110:B111"/>
    <mergeCell ref="C110:C111"/>
    <mergeCell ref="M110:M111"/>
    <mergeCell ref="M116:M118"/>
    <mergeCell ref="A101:A103"/>
    <mergeCell ref="B101:B103"/>
    <mergeCell ref="C101:C103"/>
    <mergeCell ref="A104:A106"/>
    <mergeCell ref="A146:M146"/>
    <mergeCell ref="A147:A148"/>
    <mergeCell ref="B147:B148"/>
    <mergeCell ref="C147:C148"/>
    <mergeCell ref="M147:M148"/>
    <mergeCell ref="A149:A150"/>
    <mergeCell ref="B149:B150"/>
    <mergeCell ref="C149:C150"/>
    <mergeCell ref="A119:A120"/>
    <mergeCell ref="B119:B120"/>
    <mergeCell ref="C119:C120"/>
    <mergeCell ref="A135:M135"/>
    <mergeCell ref="A136:A137"/>
    <mergeCell ref="B136:B137"/>
    <mergeCell ref="C136:C137"/>
    <mergeCell ref="M136:M137"/>
    <mergeCell ref="M119:M120"/>
    <mergeCell ref="A167:M167"/>
    <mergeCell ref="A168:A170"/>
    <mergeCell ref="B168:B170"/>
    <mergeCell ref="C168:C170"/>
    <mergeCell ref="M168:M169"/>
    <mergeCell ref="A171:A173"/>
    <mergeCell ref="B171:B173"/>
    <mergeCell ref="C171:C173"/>
    <mergeCell ref="M171:M173"/>
    <mergeCell ref="A175:A177"/>
    <mergeCell ref="B175:B177"/>
    <mergeCell ref="C175:C177"/>
    <mergeCell ref="A178:A180"/>
    <mergeCell ref="B178:B180"/>
    <mergeCell ref="C178:C180"/>
    <mergeCell ref="M175:M177"/>
    <mergeCell ref="M181:M183"/>
    <mergeCell ref="M178:M180"/>
    <mergeCell ref="M187:M189"/>
    <mergeCell ref="M191:M193"/>
    <mergeCell ref="M194:M196"/>
    <mergeCell ref="M197:M199"/>
    <mergeCell ref="A181:A183"/>
    <mergeCell ref="B181:B183"/>
    <mergeCell ref="C181:C183"/>
    <mergeCell ref="A184:A186"/>
    <mergeCell ref="B184:B186"/>
    <mergeCell ref="C184:C186"/>
    <mergeCell ref="M184:M186"/>
    <mergeCell ref="A194:A196"/>
    <mergeCell ref="B194:B196"/>
    <mergeCell ref="C194:C196"/>
    <mergeCell ref="A197:A199"/>
    <mergeCell ref="B197:B199"/>
    <mergeCell ref="C197:C199"/>
    <mergeCell ref="A187:A189"/>
    <mergeCell ref="B187:B189"/>
    <mergeCell ref="C187:C189"/>
    <mergeCell ref="A191:A193"/>
    <mergeCell ref="B191:B193"/>
    <mergeCell ref="C191:C193"/>
    <mergeCell ref="M210:M211"/>
    <mergeCell ref="A213:A214"/>
    <mergeCell ref="B213:B214"/>
    <mergeCell ref="C213:C214"/>
    <mergeCell ref="A200:A201"/>
    <mergeCell ref="B200:B201"/>
    <mergeCell ref="C200:C201"/>
    <mergeCell ref="M200:M201"/>
    <mergeCell ref="A203:M203"/>
    <mergeCell ref="A204:A206"/>
    <mergeCell ref="B204:B206"/>
    <mergeCell ref="C204:C206"/>
    <mergeCell ref="M204:M206"/>
    <mergeCell ref="M213:M214"/>
    <mergeCell ref="A215:A216"/>
    <mergeCell ref="B215:B216"/>
    <mergeCell ref="C215:C216"/>
    <mergeCell ref="A218:A219"/>
    <mergeCell ref="B218:B219"/>
    <mergeCell ref="C218:C219"/>
    <mergeCell ref="A210:A212"/>
    <mergeCell ref="B210:B212"/>
    <mergeCell ref="C210:C212"/>
    <mergeCell ref="M222:M223"/>
    <mergeCell ref="A225:A227"/>
    <mergeCell ref="B225:B227"/>
    <mergeCell ref="C225:C227"/>
    <mergeCell ref="A228:M228"/>
    <mergeCell ref="A220:A221"/>
    <mergeCell ref="B220:B221"/>
    <mergeCell ref="C220:C221"/>
    <mergeCell ref="A222:A223"/>
    <mergeCell ref="B222:B223"/>
    <mergeCell ref="C222:C223"/>
    <mergeCell ref="M220:M221"/>
    <mergeCell ref="M225:M227"/>
    <mergeCell ref="A238:M238"/>
    <mergeCell ref="A239:A240"/>
    <mergeCell ref="B239:B240"/>
    <mergeCell ref="C239:C240"/>
    <mergeCell ref="A241:A242"/>
    <mergeCell ref="B241:B242"/>
    <mergeCell ref="C241:C242"/>
    <mergeCell ref="A229:A231"/>
    <mergeCell ref="B229:B231"/>
    <mergeCell ref="C229:C231"/>
    <mergeCell ref="M229:M231"/>
    <mergeCell ref="A232:M232"/>
    <mergeCell ref="A235:A237"/>
    <mergeCell ref="B235:B237"/>
    <mergeCell ref="C235:C237"/>
    <mergeCell ref="M235:M236"/>
    <mergeCell ref="A247:A248"/>
    <mergeCell ref="B247:B248"/>
    <mergeCell ref="C247:C248"/>
    <mergeCell ref="A249:A250"/>
    <mergeCell ref="B249:B250"/>
    <mergeCell ref="C249:C250"/>
    <mergeCell ref="A243:A244"/>
    <mergeCell ref="B243:B244"/>
    <mergeCell ref="C243:C244"/>
    <mergeCell ref="A245:A246"/>
    <mergeCell ref="B245:B246"/>
    <mergeCell ref="C245:C246"/>
    <mergeCell ref="A256:A257"/>
    <mergeCell ref="B256:B257"/>
    <mergeCell ref="C256:C257"/>
    <mergeCell ref="A258:A259"/>
    <mergeCell ref="B258:B259"/>
    <mergeCell ref="C258:C259"/>
    <mergeCell ref="A251:A252"/>
    <mergeCell ref="B251:B252"/>
    <mergeCell ref="C251:C252"/>
    <mergeCell ref="A253:A254"/>
    <mergeCell ref="B253:B254"/>
    <mergeCell ref="C253:C254"/>
    <mergeCell ref="M268:M269"/>
    <mergeCell ref="A271:M271"/>
    <mergeCell ref="A273:A274"/>
    <mergeCell ref="B273:B274"/>
    <mergeCell ref="C273:C274"/>
    <mergeCell ref="A275:M275"/>
    <mergeCell ref="A266:A267"/>
    <mergeCell ref="B266:B267"/>
    <mergeCell ref="C266:C267"/>
    <mergeCell ref="A268:A270"/>
    <mergeCell ref="B268:B270"/>
    <mergeCell ref="C268:C270"/>
    <mergeCell ref="A289:A291"/>
    <mergeCell ref="B289:B291"/>
    <mergeCell ref="C289:C291"/>
    <mergeCell ref="M289:M290"/>
    <mergeCell ref="A292:A294"/>
    <mergeCell ref="B292:B294"/>
    <mergeCell ref="C292:C294"/>
    <mergeCell ref="M292:M293"/>
    <mergeCell ref="A281:M281"/>
    <mergeCell ref="A286:A287"/>
    <mergeCell ref="B286:B287"/>
    <mergeCell ref="C286:C287"/>
    <mergeCell ref="M286:M287"/>
    <mergeCell ref="A288:M288"/>
    <mergeCell ref="A303:A304"/>
    <mergeCell ref="B303:B304"/>
    <mergeCell ref="C303:C304"/>
    <mergeCell ref="A306:A307"/>
    <mergeCell ref="B306:B307"/>
    <mergeCell ref="C306:C307"/>
    <mergeCell ref="A298:M298"/>
    <mergeCell ref="A299:A300"/>
    <mergeCell ref="B299:B300"/>
    <mergeCell ref="C299:C300"/>
    <mergeCell ref="M299:M300"/>
    <mergeCell ref="A301:A302"/>
    <mergeCell ref="B301:B302"/>
    <mergeCell ref="C301:C302"/>
    <mergeCell ref="A312:A313"/>
    <mergeCell ref="B312:B313"/>
    <mergeCell ref="C312:C313"/>
    <mergeCell ref="A314:A315"/>
    <mergeCell ref="B314:B315"/>
    <mergeCell ref="C314:C315"/>
    <mergeCell ref="A308:A309"/>
    <mergeCell ref="B308:B309"/>
    <mergeCell ref="C308:C309"/>
    <mergeCell ref="A310:A311"/>
    <mergeCell ref="B310:B311"/>
    <mergeCell ref="C310:C311"/>
    <mergeCell ref="A320:A321"/>
    <mergeCell ref="B320:B321"/>
    <mergeCell ref="C320:C321"/>
    <mergeCell ref="A323:A324"/>
    <mergeCell ref="B323:B324"/>
    <mergeCell ref="C323:C324"/>
    <mergeCell ref="A316:A317"/>
    <mergeCell ref="B316:B317"/>
    <mergeCell ref="C316:C317"/>
    <mergeCell ref="A318:A319"/>
    <mergeCell ref="B318:B319"/>
    <mergeCell ref="C318:C319"/>
    <mergeCell ref="A332:A334"/>
    <mergeCell ref="B332:B334"/>
    <mergeCell ref="C332:C334"/>
    <mergeCell ref="M332:M333"/>
    <mergeCell ref="A335:A337"/>
    <mergeCell ref="B335:B337"/>
    <mergeCell ref="C335:C337"/>
    <mergeCell ref="M335:M336"/>
    <mergeCell ref="A325:M325"/>
    <mergeCell ref="A326:A328"/>
    <mergeCell ref="B326:B328"/>
    <mergeCell ref="C326:C328"/>
    <mergeCell ref="M326:M328"/>
    <mergeCell ref="A329:A331"/>
    <mergeCell ref="B329:B331"/>
    <mergeCell ref="C329:C331"/>
    <mergeCell ref="M329:M330"/>
    <mergeCell ref="A346:A347"/>
    <mergeCell ref="B346:B347"/>
    <mergeCell ref="C346:C347"/>
    <mergeCell ref="A348:M348"/>
    <mergeCell ref="A349:A351"/>
    <mergeCell ref="B349:B351"/>
    <mergeCell ref="C349:C351"/>
    <mergeCell ref="M349:M351"/>
    <mergeCell ref="A338:A340"/>
    <mergeCell ref="B338:B340"/>
    <mergeCell ref="C338:C340"/>
    <mergeCell ref="M338:M339"/>
    <mergeCell ref="A341:A342"/>
    <mergeCell ref="B341:B342"/>
    <mergeCell ref="C341:C342"/>
    <mergeCell ref="M341:M342"/>
    <mergeCell ref="A358:A360"/>
    <mergeCell ref="B358:B360"/>
    <mergeCell ref="C358:C360"/>
    <mergeCell ref="A361:A363"/>
    <mergeCell ref="B361:B363"/>
    <mergeCell ref="C361:C363"/>
    <mergeCell ref="A352:A354"/>
    <mergeCell ref="B352:B354"/>
    <mergeCell ref="C352:C354"/>
    <mergeCell ref="A355:A357"/>
    <mergeCell ref="B355:B357"/>
    <mergeCell ref="C355:C357"/>
    <mergeCell ref="A370:A372"/>
    <mergeCell ref="B370:B372"/>
    <mergeCell ref="C370:C372"/>
    <mergeCell ref="A373:A375"/>
    <mergeCell ref="B373:B375"/>
    <mergeCell ref="C373:C375"/>
    <mergeCell ref="A364:A366"/>
    <mergeCell ref="B364:B366"/>
    <mergeCell ref="C364:C366"/>
    <mergeCell ref="A367:A369"/>
    <mergeCell ref="B367:B369"/>
    <mergeCell ref="C367:C369"/>
    <mergeCell ref="A382:A384"/>
    <mergeCell ref="B382:B384"/>
    <mergeCell ref="C382:C384"/>
    <mergeCell ref="A385:A387"/>
    <mergeCell ref="B385:B387"/>
    <mergeCell ref="C385:C387"/>
    <mergeCell ref="A376:A378"/>
    <mergeCell ref="B376:B378"/>
    <mergeCell ref="C376:C378"/>
    <mergeCell ref="A379:A381"/>
    <mergeCell ref="B379:B381"/>
    <mergeCell ref="C379:C381"/>
    <mergeCell ref="A394:A396"/>
    <mergeCell ref="B394:B396"/>
    <mergeCell ref="C394:C396"/>
    <mergeCell ref="M394:M395"/>
    <mergeCell ref="A397:A399"/>
    <mergeCell ref="B397:B399"/>
    <mergeCell ref="C397:C399"/>
    <mergeCell ref="A388:A389"/>
    <mergeCell ref="B388:B389"/>
    <mergeCell ref="C388:C389"/>
    <mergeCell ref="A390:M390"/>
    <mergeCell ref="A391:A393"/>
    <mergeCell ref="B391:B393"/>
    <mergeCell ref="C391:C393"/>
    <mergeCell ref="M391:M393"/>
    <mergeCell ref="M397:M399"/>
    <mergeCell ref="A400:M400"/>
    <mergeCell ref="A401:A403"/>
    <mergeCell ref="B401:B403"/>
    <mergeCell ref="C401:C403"/>
    <mergeCell ref="M401:M403"/>
    <mergeCell ref="A404:A406"/>
    <mergeCell ref="B404:B406"/>
    <mergeCell ref="C404:C406"/>
    <mergeCell ref="M404:M405"/>
    <mergeCell ref="A427:A429"/>
    <mergeCell ref="B427:B429"/>
    <mergeCell ref="C427:C429"/>
    <mergeCell ref="M427:M429"/>
    <mergeCell ref="L433:M433"/>
    <mergeCell ref="A408:A409"/>
    <mergeCell ref="B408:B409"/>
    <mergeCell ref="C408:C409"/>
    <mergeCell ref="M408:M409"/>
    <mergeCell ref="A410:M410"/>
    <mergeCell ref="A422:M422"/>
  </mergeCells>
  <pageMargins left="0.51181102362204722" right="0.51181102362204722" top="0.98425196850393704" bottom="0.43307086614173229" header="0.15748031496062992" footer="0.19685039370078741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53"/>
  <sheetViews>
    <sheetView view="pageBreakPreview" topLeftCell="A46" zoomScale="90" zoomScaleNormal="70" zoomScaleSheetLayoutView="90" workbookViewId="0">
      <selection activeCell="B8" sqref="B8"/>
    </sheetView>
  </sheetViews>
  <sheetFormatPr defaultColWidth="9.28515625" defaultRowHeight="15" x14ac:dyDescent="0.25"/>
  <cols>
    <col min="1" max="1" width="5.28515625" style="25" customWidth="1"/>
    <col min="2" max="2" width="20.5703125" style="25" customWidth="1"/>
    <col min="3" max="3" width="32.7109375" style="25" customWidth="1"/>
    <col min="4" max="4" width="16.28515625" style="25" customWidth="1"/>
    <col min="5" max="5" width="10.140625" style="25" customWidth="1"/>
    <col min="6" max="7" width="13.28515625" style="25" customWidth="1"/>
    <col min="8" max="8" width="30.28515625" style="25" customWidth="1"/>
    <col min="9" max="9" width="26.140625" style="25" customWidth="1"/>
    <col min="10" max="16384" width="9.28515625" style="25"/>
  </cols>
  <sheetData>
    <row r="1" spans="1:11" s="24" customFormat="1" ht="18.75" x14ac:dyDescent="0.25">
      <c r="A1" s="20"/>
      <c r="B1" s="20"/>
      <c r="C1" s="20"/>
      <c r="D1" s="20"/>
      <c r="E1" s="20"/>
      <c r="F1" s="21"/>
      <c r="G1" s="22"/>
      <c r="H1" s="22"/>
      <c r="I1" s="22" t="s">
        <v>27</v>
      </c>
      <c r="J1" s="23"/>
      <c r="K1" s="23"/>
    </row>
    <row r="2" spans="1:11" s="24" customFormat="1" ht="18.75" x14ac:dyDescent="0.25">
      <c r="A2" s="20"/>
      <c r="B2" s="20"/>
      <c r="C2" s="20"/>
      <c r="D2" s="20"/>
      <c r="E2" s="20"/>
      <c r="F2" s="21"/>
      <c r="G2" s="22"/>
      <c r="H2" s="22"/>
      <c r="I2" s="22"/>
      <c r="J2" s="23"/>
      <c r="K2" s="23"/>
    </row>
    <row r="3" spans="1:11" ht="64.5" customHeight="1" x14ac:dyDescent="0.25">
      <c r="A3" s="55" t="s">
        <v>279</v>
      </c>
      <c r="B3" s="55"/>
      <c r="C3" s="55"/>
      <c r="D3" s="55"/>
      <c r="E3" s="55"/>
      <c r="F3" s="55"/>
      <c r="G3" s="55"/>
      <c r="H3" s="55"/>
      <c r="I3" s="55"/>
    </row>
    <row r="4" spans="1:11" ht="20.25" customHeight="1" x14ac:dyDescent="0.25"/>
    <row r="5" spans="1:11" ht="47.25" x14ac:dyDescent="0.25">
      <c r="A5" s="3" t="s">
        <v>12</v>
      </c>
      <c r="B5" s="3" t="s">
        <v>13</v>
      </c>
      <c r="C5" s="3" t="s">
        <v>18</v>
      </c>
      <c r="D5" s="3" t="s">
        <v>14</v>
      </c>
      <c r="E5" s="3" t="s">
        <v>15</v>
      </c>
      <c r="F5" s="3" t="s">
        <v>16</v>
      </c>
      <c r="G5" s="3" t="s">
        <v>283</v>
      </c>
      <c r="H5" s="17" t="s">
        <v>8</v>
      </c>
      <c r="I5" s="17" t="s">
        <v>17</v>
      </c>
    </row>
    <row r="6" spans="1:11" s="26" customFormat="1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17">
        <v>8</v>
      </c>
      <c r="I6" s="17">
        <v>9</v>
      </c>
    </row>
    <row r="7" spans="1:11" ht="17.25" customHeight="1" x14ac:dyDescent="0.25">
      <c r="A7" s="56" t="s">
        <v>19</v>
      </c>
      <c r="B7" s="57"/>
      <c r="C7" s="57"/>
      <c r="D7" s="57"/>
      <c r="E7" s="57"/>
      <c r="F7" s="57"/>
      <c r="G7" s="57"/>
      <c r="H7" s="58"/>
      <c r="I7" s="59"/>
    </row>
    <row r="8" spans="1:11" ht="99.75" customHeight="1" x14ac:dyDescent="0.25">
      <c r="A8" s="18">
        <v>1</v>
      </c>
      <c r="B8" s="18" t="s">
        <v>874</v>
      </c>
      <c r="C8" s="18" t="s">
        <v>875</v>
      </c>
      <c r="D8" s="18" t="s">
        <v>876</v>
      </c>
      <c r="E8" s="18" t="s">
        <v>11</v>
      </c>
      <c r="F8" s="18">
        <v>500000</v>
      </c>
      <c r="G8" s="18">
        <v>500000</v>
      </c>
      <c r="H8" s="18" t="s">
        <v>937</v>
      </c>
      <c r="I8" s="18" t="s">
        <v>877</v>
      </c>
    </row>
    <row r="9" spans="1:11" ht="18" customHeight="1" x14ac:dyDescent="0.25">
      <c r="A9" s="60" t="s">
        <v>1080</v>
      </c>
      <c r="B9" s="61"/>
      <c r="C9" s="61"/>
      <c r="D9" s="61"/>
      <c r="E9" s="61"/>
      <c r="F9" s="61"/>
      <c r="G9" s="61"/>
      <c r="H9" s="61"/>
      <c r="I9" s="62"/>
    </row>
    <row r="10" spans="1:11" ht="89.25" customHeight="1" x14ac:dyDescent="0.25">
      <c r="A10" s="18" t="s">
        <v>34</v>
      </c>
      <c r="B10" s="18" t="s">
        <v>938</v>
      </c>
      <c r="C10" s="18" t="s">
        <v>939</v>
      </c>
      <c r="D10" s="18" t="s">
        <v>940</v>
      </c>
      <c r="E10" s="18" t="s">
        <v>941</v>
      </c>
      <c r="F10" s="18">
        <v>1638700</v>
      </c>
      <c r="G10" s="18">
        <v>1638700</v>
      </c>
      <c r="H10" s="18" t="s">
        <v>942</v>
      </c>
      <c r="I10" s="18" t="s">
        <v>877</v>
      </c>
    </row>
    <row r="11" spans="1:11" ht="114" customHeight="1" x14ac:dyDescent="0.25">
      <c r="A11" s="18">
        <v>3</v>
      </c>
      <c r="B11" s="18" t="s">
        <v>943</v>
      </c>
      <c r="C11" s="18" t="s">
        <v>944</v>
      </c>
      <c r="D11" s="18" t="s">
        <v>945</v>
      </c>
      <c r="E11" s="18" t="s">
        <v>941</v>
      </c>
      <c r="F11" s="18">
        <v>272000</v>
      </c>
      <c r="G11" s="18">
        <v>272000</v>
      </c>
      <c r="H11" s="18" t="s">
        <v>942</v>
      </c>
      <c r="I11" s="18" t="s">
        <v>877</v>
      </c>
    </row>
    <row r="12" spans="1:11" ht="21.75" customHeight="1" x14ac:dyDescent="0.25">
      <c r="A12" s="60" t="s">
        <v>282</v>
      </c>
      <c r="B12" s="61"/>
      <c r="C12" s="61"/>
      <c r="D12" s="61"/>
      <c r="E12" s="61"/>
      <c r="F12" s="61"/>
      <c r="G12" s="61"/>
      <c r="H12" s="61"/>
      <c r="I12" s="62"/>
    </row>
    <row r="13" spans="1:11" ht="75.75" customHeight="1" x14ac:dyDescent="0.25">
      <c r="A13" s="18">
        <v>4</v>
      </c>
      <c r="B13" s="19" t="s">
        <v>878</v>
      </c>
      <c r="C13" s="19" t="s">
        <v>949</v>
      </c>
      <c r="D13" s="19" t="s">
        <v>950</v>
      </c>
      <c r="E13" s="19" t="s">
        <v>946</v>
      </c>
      <c r="F13" s="18">
        <v>1958200</v>
      </c>
      <c r="G13" s="18">
        <v>1958200</v>
      </c>
      <c r="H13" s="19" t="s">
        <v>951</v>
      </c>
      <c r="I13" s="11" t="s">
        <v>877</v>
      </c>
    </row>
    <row r="14" spans="1:11" ht="70.5" customHeight="1" x14ac:dyDescent="0.25">
      <c r="A14" s="18">
        <v>5</v>
      </c>
      <c r="B14" s="11" t="s">
        <v>952</v>
      </c>
      <c r="C14" s="11" t="s">
        <v>953</v>
      </c>
      <c r="D14" s="11" t="s">
        <v>954</v>
      </c>
      <c r="E14" s="11" t="s">
        <v>946</v>
      </c>
      <c r="F14" s="11">
        <v>1635000</v>
      </c>
      <c r="G14" s="11">
        <v>1635000</v>
      </c>
      <c r="H14" s="11" t="s">
        <v>942</v>
      </c>
      <c r="I14" s="11" t="s">
        <v>877</v>
      </c>
    </row>
    <row r="15" spans="1:11" ht="93" customHeight="1" x14ac:dyDescent="0.25">
      <c r="A15" s="11">
        <v>6</v>
      </c>
      <c r="B15" s="18" t="s">
        <v>878</v>
      </c>
      <c r="C15" s="18" t="s">
        <v>879</v>
      </c>
      <c r="D15" s="18" t="s">
        <v>880</v>
      </c>
      <c r="E15" s="18" t="s">
        <v>946</v>
      </c>
      <c r="F15" s="18">
        <v>1615000</v>
      </c>
      <c r="G15" s="18">
        <v>1023000</v>
      </c>
      <c r="H15" s="18" t="s">
        <v>947</v>
      </c>
      <c r="I15" s="18" t="s">
        <v>948</v>
      </c>
    </row>
    <row r="16" spans="1:11" ht="15.75" x14ac:dyDescent="0.25">
      <c r="A16" s="60" t="s">
        <v>20</v>
      </c>
      <c r="B16" s="61"/>
      <c r="C16" s="61"/>
      <c r="D16" s="61"/>
      <c r="E16" s="61"/>
      <c r="F16" s="61"/>
      <c r="G16" s="61"/>
      <c r="H16" s="63"/>
      <c r="I16" s="64"/>
    </row>
    <row r="17" spans="1:9" ht="104.25" customHeight="1" x14ac:dyDescent="0.25">
      <c r="A17" s="18">
        <v>7</v>
      </c>
      <c r="B17" s="19" t="s">
        <v>955</v>
      </c>
      <c r="C17" s="19" t="s">
        <v>956</v>
      </c>
      <c r="D17" s="19" t="s">
        <v>957</v>
      </c>
      <c r="E17" s="19" t="s">
        <v>958</v>
      </c>
      <c r="F17" s="18">
        <v>30000</v>
      </c>
      <c r="G17" s="18">
        <v>30000</v>
      </c>
      <c r="H17" s="19" t="s">
        <v>942</v>
      </c>
      <c r="I17" s="11" t="s">
        <v>877</v>
      </c>
    </row>
    <row r="18" spans="1:9" ht="152.25" customHeight="1" x14ac:dyDescent="0.25">
      <c r="A18" s="18">
        <v>8</v>
      </c>
      <c r="B18" s="19" t="s">
        <v>955</v>
      </c>
      <c r="C18" s="19" t="s">
        <v>959</v>
      </c>
      <c r="D18" s="19" t="s">
        <v>960</v>
      </c>
      <c r="E18" s="19" t="s">
        <v>961</v>
      </c>
      <c r="F18" s="18">
        <v>1270800</v>
      </c>
      <c r="G18" s="18">
        <v>0</v>
      </c>
      <c r="H18" s="19" t="s">
        <v>962</v>
      </c>
      <c r="I18" s="11" t="s">
        <v>963</v>
      </c>
    </row>
    <row r="19" spans="1:9" ht="96.75" customHeight="1" x14ac:dyDescent="0.25">
      <c r="A19" s="18">
        <v>9</v>
      </c>
      <c r="B19" s="19" t="s">
        <v>964</v>
      </c>
      <c r="C19" s="19" t="s">
        <v>965</v>
      </c>
      <c r="D19" s="19" t="s">
        <v>945</v>
      </c>
      <c r="E19" s="19" t="s">
        <v>966</v>
      </c>
      <c r="F19" s="18">
        <v>702000</v>
      </c>
      <c r="G19" s="18">
        <v>0</v>
      </c>
      <c r="H19" s="19" t="s">
        <v>967</v>
      </c>
      <c r="I19" s="11" t="s">
        <v>877</v>
      </c>
    </row>
    <row r="20" spans="1:9" ht="90" customHeight="1" x14ac:dyDescent="0.25">
      <c r="A20" s="18">
        <v>10</v>
      </c>
      <c r="B20" s="19" t="s">
        <v>964</v>
      </c>
      <c r="C20" s="19" t="s">
        <v>968</v>
      </c>
      <c r="D20" s="19" t="s">
        <v>969</v>
      </c>
      <c r="E20" s="19" t="s">
        <v>970</v>
      </c>
      <c r="F20" s="18">
        <v>1528000</v>
      </c>
      <c r="G20" s="18">
        <v>725000</v>
      </c>
      <c r="H20" s="19" t="s">
        <v>971</v>
      </c>
      <c r="I20" s="11" t="s">
        <v>877</v>
      </c>
    </row>
    <row r="21" spans="1:9" ht="78.75" x14ac:dyDescent="0.25">
      <c r="A21" s="18">
        <v>11</v>
      </c>
      <c r="B21" s="19" t="s">
        <v>964</v>
      </c>
      <c r="C21" s="19" t="s">
        <v>972</v>
      </c>
      <c r="D21" s="19" t="s">
        <v>969</v>
      </c>
      <c r="E21" s="19" t="s">
        <v>973</v>
      </c>
      <c r="F21" s="18">
        <v>90000</v>
      </c>
      <c r="G21" s="18">
        <v>40000</v>
      </c>
      <c r="H21" s="19" t="s">
        <v>974</v>
      </c>
      <c r="I21" s="11" t="s">
        <v>877</v>
      </c>
    </row>
    <row r="22" spans="1:9" ht="152.25" customHeight="1" x14ac:dyDescent="0.25">
      <c r="A22" s="18">
        <v>12</v>
      </c>
      <c r="B22" s="19" t="s">
        <v>975</v>
      </c>
      <c r="C22" s="19" t="s">
        <v>976</v>
      </c>
      <c r="D22" s="19" t="s">
        <v>977</v>
      </c>
      <c r="E22" s="19" t="s">
        <v>978</v>
      </c>
      <c r="F22" s="18">
        <v>1879000</v>
      </c>
      <c r="G22" s="18">
        <v>0</v>
      </c>
      <c r="H22" s="19" t="s">
        <v>979</v>
      </c>
      <c r="I22" s="11" t="s">
        <v>963</v>
      </c>
    </row>
    <row r="23" spans="1:9" ht="78.75" x14ac:dyDescent="0.25">
      <c r="A23" s="18">
        <v>13</v>
      </c>
      <c r="B23" s="19" t="s">
        <v>980</v>
      </c>
      <c r="C23" s="19" t="s">
        <v>981</v>
      </c>
      <c r="D23" s="19" t="s">
        <v>982</v>
      </c>
      <c r="E23" s="19" t="s">
        <v>983</v>
      </c>
      <c r="F23" s="18">
        <v>1688000</v>
      </c>
      <c r="G23" s="18">
        <v>0</v>
      </c>
      <c r="H23" s="19" t="s">
        <v>984</v>
      </c>
      <c r="I23" s="11" t="s">
        <v>985</v>
      </c>
    </row>
    <row r="24" spans="1:9" ht="146.25" customHeight="1" x14ac:dyDescent="0.25">
      <c r="A24" s="18">
        <v>14</v>
      </c>
      <c r="B24" s="19" t="s">
        <v>986</v>
      </c>
      <c r="C24" s="19" t="s">
        <v>987</v>
      </c>
      <c r="D24" s="19" t="s">
        <v>988</v>
      </c>
      <c r="E24" s="19" t="s">
        <v>989</v>
      </c>
      <c r="F24" s="18">
        <v>646000</v>
      </c>
      <c r="G24" s="18">
        <v>82000</v>
      </c>
      <c r="H24" s="19" t="s">
        <v>990</v>
      </c>
      <c r="I24" s="11" t="s">
        <v>963</v>
      </c>
    </row>
    <row r="25" spans="1:9" ht="181.5" customHeight="1" x14ac:dyDescent="0.25">
      <c r="A25" s="18">
        <v>15</v>
      </c>
      <c r="B25" s="19" t="s">
        <v>991</v>
      </c>
      <c r="C25" s="19" t="s">
        <v>992</v>
      </c>
      <c r="D25" s="19" t="s">
        <v>993</v>
      </c>
      <c r="E25" s="19" t="s">
        <v>994</v>
      </c>
      <c r="F25" s="18">
        <v>232300</v>
      </c>
      <c r="G25" s="18">
        <v>88450</v>
      </c>
      <c r="H25" s="19" t="s">
        <v>995</v>
      </c>
      <c r="I25" s="11" t="s">
        <v>877</v>
      </c>
    </row>
    <row r="26" spans="1:9" ht="87" customHeight="1" x14ac:dyDescent="0.25">
      <c r="A26" s="18">
        <v>16</v>
      </c>
      <c r="B26" s="19" t="s">
        <v>980</v>
      </c>
      <c r="C26" s="19" t="s">
        <v>996</v>
      </c>
      <c r="D26" s="19" t="s">
        <v>997</v>
      </c>
      <c r="E26" s="19" t="s">
        <v>998</v>
      </c>
      <c r="F26" s="18">
        <v>1300000</v>
      </c>
      <c r="G26" s="18">
        <v>806095</v>
      </c>
      <c r="H26" s="19" t="s">
        <v>999</v>
      </c>
      <c r="I26" s="11" t="s">
        <v>877</v>
      </c>
    </row>
    <row r="27" spans="1:9" ht="55.5" customHeight="1" x14ac:dyDescent="0.25">
      <c r="A27" s="11">
        <v>17</v>
      </c>
      <c r="B27" s="19" t="s">
        <v>980</v>
      </c>
      <c r="C27" s="19" t="s">
        <v>1000</v>
      </c>
      <c r="D27" s="19"/>
      <c r="E27" s="19" t="s">
        <v>946</v>
      </c>
      <c r="F27" s="11">
        <v>228040200</v>
      </c>
      <c r="G27" s="11">
        <v>0</v>
      </c>
      <c r="H27" s="19" t="s">
        <v>1001</v>
      </c>
      <c r="I27" s="11" t="s">
        <v>877</v>
      </c>
    </row>
    <row r="28" spans="1:9" ht="70.5" customHeight="1" x14ac:dyDescent="0.25">
      <c r="A28" s="11">
        <v>18</v>
      </c>
      <c r="B28" s="19" t="s">
        <v>1002</v>
      </c>
      <c r="C28" s="19" t="s">
        <v>1003</v>
      </c>
      <c r="D28" s="19" t="s">
        <v>950</v>
      </c>
      <c r="E28" s="19" t="s">
        <v>1004</v>
      </c>
      <c r="F28" s="11">
        <v>228300000</v>
      </c>
      <c r="G28" s="11">
        <v>48941480</v>
      </c>
      <c r="H28" s="19" t="s">
        <v>1005</v>
      </c>
      <c r="I28" s="11" t="s">
        <v>877</v>
      </c>
    </row>
    <row r="29" spans="1:9" ht="99.75" customHeight="1" x14ac:dyDescent="0.25">
      <c r="A29" s="11">
        <v>19</v>
      </c>
      <c r="B29" s="19" t="s">
        <v>1006</v>
      </c>
      <c r="C29" s="19" t="s">
        <v>1007</v>
      </c>
      <c r="D29" s="19" t="s">
        <v>1008</v>
      </c>
      <c r="E29" s="19" t="s">
        <v>978</v>
      </c>
      <c r="F29" s="11">
        <v>2690500</v>
      </c>
      <c r="G29" s="11">
        <v>1276300</v>
      </c>
      <c r="H29" s="19" t="s">
        <v>1009</v>
      </c>
      <c r="I29" s="11" t="s">
        <v>877</v>
      </c>
    </row>
    <row r="30" spans="1:9" ht="148.5" customHeight="1" x14ac:dyDescent="0.25">
      <c r="A30" s="11">
        <v>20</v>
      </c>
      <c r="B30" s="19" t="s">
        <v>1010</v>
      </c>
      <c r="C30" s="19" t="s">
        <v>1011</v>
      </c>
      <c r="D30" s="19" t="s">
        <v>982</v>
      </c>
      <c r="E30" s="19" t="s">
        <v>1012</v>
      </c>
      <c r="F30" s="11">
        <v>1073000</v>
      </c>
      <c r="G30" s="11">
        <v>887000</v>
      </c>
      <c r="H30" s="19" t="s">
        <v>1013</v>
      </c>
      <c r="I30" s="11" t="s">
        <v>877</v>
      </c>
    </row>
    <row r="31" spans="1:9" ht="138" customHeight="1" x14ac:dyDescent="0.25">
      <c r="A31" s="11">
        <v>21</v>
      </c>
      <c r="B31" s="19" t="s">
        <v>1014</v>
      </c>
      <c r="C31" s="19" t="s">
        <v>1015</v>
      </c>
      <c r="D31" s="19" t="s">
        <v>982</v>
      </c>
      <c r="E31" s="19" t="s">
        <v>1016</v>
      </c>
      <c r="F31" s="11">
        <v>23600000</v>
      </c>
      <c r="G31" s="11">
        <v>2209000</v>
      </c>
      <c r="H31" s="19" t="s">
        <v>1017</v>
      </c>
      <c r="I31" s="11" t="s">
        <v>877</v>
      </c>
    </row>
    <row r="32" spans="1:9" ht="92.25" customHeight="1" x14ac:dyDescent="0.25">
      <c r="A32" s="11">
        <v>22</v>
      </c>
      <c r="B32" s="19" t="s">
        <v>1018</v>
      </c>
      <c r="C32" s="19" t="s">
        <v>1019</v>
      </c>
      <c r="D32" s="19" t="s">
        <v>1020</v>
      </c>
      <c r="E32" s="19" t="s">
        <v>1021</v>
      </c>
      <c r="F32" s="11">
        <v>389700</v>
      </c>
      <c r="G32" s="11">
        <v>215900</v>
      </c>
      <c r="H32" s="19" t="s">
        <v>1022</v>
      </c>
      <c r="I32" s="11" t="s">
        <v>877</v>
      </c>
    </row>
    <row r="33" spans="1:9" ht="69" customHeight="1" x14ac:dyDescent="0.25">
      <c r="A33" s="11">
        <v>23</v>
      </c>
      <c r="B33" s="11" t="s">
        <v>1023</v>
      </c>
      <c r="C33" s="11" t="s">
        <v>1024</v>
      </c>
      <c r="D33" s="11" t="s">
        <v>1025</v>
      </c>
      <c r="E33" s="11" t="s">
        <v>1026</v>
      </c>
      <c r="F33" s="11">
        <v>1609100</v>
      </c>
      <c r="G33" s="11">
        <v>0</v>
      </c>
      <c r="H33" s="11" t="s">
        <v>1027</v>
      </c>
      <c r="I33" s="11" t="s">
        <v>877</v>
      </c>
    </row>
    <row r="34" spans="1:9" ht="59.25" customHeight="1" x14ac:dyDescent="0.25">
      <c r="A34" s="11">
        <v>24</v>
      </c>
      <c r="B34" s="11" t="s">
        <v>1028</v>
      </c>
      <c r="C34" s="11" t="s">
        <v>1029</v>
      </c>
      <c r="D34" s="11" t="s">
        <v>982</v>
      </c>
      <c r="E34" s="11" t="s">
        <v>1030</v>
      </c>
      <c r="F34" s="11">
        <v>978000</v>
      </c>
      <c r="G34" s="11">
        <v>478000</v>
      </c>
      <c r="H34" s="11" t="s">
        <v>1031</v>
      </c>
      <c r="I34" s="11" t="s">
        <v>877</v>
      </c>
    </row>
    <row r="35" spans="1:9" ht="157.5" customHeight="1" x14ac:dyDescent="0.25">
      <c r="A35" s="11">
        <v>25</v>
      </c>
      <c r="B35" s="11" t="s">
        <v>1032</v>
      </c>
      <c r="C35" s="11" t="s">
        <v>1033</v>
      </c>
      <c r="D35" s="11" t="s">
        <v>1034</v>
      </c>
      <c r="E35" s="11" t="s">
        <v>1035</v>
      </c>
      <c r="F35" s="11">
        <v>1700000</v>
      </c>
      <c r="G35" s="11">
        <v>116200</v>
      </c>
      <c r="H35" s="11" t="s">
        <v>1036</v>
      </c>
      <c r="I35" s="11" t="s">
        <v>963</v>
      </c>
    </row>
    <row r="36" spans="1:9" ht="69" customHeight="1" x14ac:dyDescent="0.25">
      <c r="A36" s="11">
        <v>26</v>
      </c>
      <c r="B36" s="11" t="s">
        <v>1028</v>
      </c>
      <c r="C36" s="11" t="s">
        <v>1037</v>
      </c>
      <c r="D36" s="11" t="s">
        <v>957</v>
      </c>
      <c r="E36" s="11" t="s">
        <v>1038</v>
      </c>
      <c r="F36" s="11">
        <v>20000</v>
      </c>
      <c r="G36" s="11">
        <v>0</v>
      </c>
      <c r="H36" s="11" t="s">
        <v>1039</v>
      </c>
      <c r="I36" s="11" t="s">
        <v>877</v>
      </c>
    </row>
    <row r="37" spans="1:9" ht="71.25" customHeight="1" x14ac:dyDescent="0.25">
      <c r="A37" s="11">
        <v>27</v>
      </c>
      <c r="B37" s="11" t="s">
        <v>1040</v>
      </c>
      <c r="C37" s="11" t="s">
        <v>1041</v>
      </c>
      <c r="D37" s="11" t="s">
        <v>945</v>
      </c>
      <c r="E37" s="11" t="s">
        <v>961</v>
      </c>
      <c r="F37" s="11">
        <v>150000</v>
      </c>
      <c r="G37" s="11">
        <v>70000</v>
      </c>
      <c r="H37" s="11" t="s">
        <v>1042</v>
      </c>
      <c r="I37" s="11" t="s">
        <v>877</v>
      </c>
    </row>
    <row r="38" spans="1:9" ht="80.25" customHeight="1" x14ac:dyDescent="0.25">
      <c r="A38" s="11">
        <v>28</v>
      </c>
      <c r="B38" s="11" t="s">
        <v>1018</v>
      </c>
      <c r="C38" s="11" t="s">
        <v>1043</v>
      </c>
      <c r="D38" s="11" t="s">
        <v>1020</v>
      </c>
      <c r="E38" s="11" t="s">
        <v>1044</v>
      </c>
      <c r="F38" s="11">
        <v>178000</v>
      </c>
      <c r="G38" s="11">
        <v>20000</v>
      </c>
      <c r="H38" s="11" t="s">
        <v>1045</v>
      </c>
      <c r="I38" s="11" t="s">
        <v>877</v>
      </c>
    </row>
    <row r="39" spans="1:9" ht="80.25" customHeight="1" x14ac:dyDescent="0.25">
      <c r="A39" s="11">
        <v>29</v>
      </c>
      <c r="B39" s="11" t="s">
        <v>1046</v>
      </c>
      <c r="C39" s="11" t="s">
        <v>1047</v>
      </c>
      <c r="D39" s="11" t="s">
        <v>1048</v>
      </c>
      <c r="E39" s="11" t="s">
        <v>1049</v>
      </c>
      <c r="F39" s="11">
        <v>30000</v>
      </c>
      <c r="G39" s="11">
        <v>5000</v>
      </c>
      <c r="H39" s="11" t="s">
        <v>1050</v>
      </c>
      <c r="I39" s="11" t="s">
        <v>877</v>
      </c>
    </row>
    <row r="40" spans="1:9" ht="99.75" customHeight="1" x14ac:dyDescent="0.25">
      <c r="A40" s="11">
        <v>30</v>
      </c>
      <c r="B40" s="11" t="s">
        <v>1018</v>
      </c>
      <c r="C40" s="11" t="s">
        <v>1051</v>
      </c>
      <c r="D40" s="11" t="s">
        <v>1052</v>
      </c>
      <c r="E40" s="11" t="s">
        <v>1053</v>
      </c>
      <c r="F40" s="11">
        <v>100000</v>
      </c>
      <c r="G40" s="11">
        <v>0</v>
      </c>
      <c r="H40" s="11" t="s">
        <v>1054</v>
      </c>
      <c r="I40" s="11" t="s">
        <v>877</v>
      </c>
    </row>
    <row r="41" spans="1:9" ht="154.5" customHeight="1" x14ac:dyDescent="0.25">
      <c r="A41" s="11">
        <v>31</v>
      </c>
      <c r="B41" s="11" t="s">
        <v>1046</v>
      </c>
      <c r="C41" s="11" t="s">
        <v>1055</v>
      </c>
      <c r="D41" s="11" t="s">
        <v>1052</v>
      </c>
      <c r="E41" s="11" t="s">
        <v>1056</v>
      </c>
      <c r="F41" s="11">
        <v>7168000</v>
      </c>
      <c r="G41" s="11">
        <v>0</v>
      </c>
      <c r="H41" s="19" t="s">
        <v>979</v>
      </c>
      <c r="I41" s="11" t="s">
        <v>963</v>
      </c>
    </row>
    <row r="42" spans="1:9" ht="104.25" customHeight="1" x14ac:dyDescent="0.25">
      <c r="A42" s="11">
        <v>32</v>
      </c>
      <c r="B42" s="11" t="s">
        <v>1018</v>
      </c>
      <c r="C42" s="11" t="s">
        <v>1057</v>
      </c>
      <c r="D42" s="11" t="s">
        <v>1058</v>
      </c>
      <c r="E42" s="11" t="s">
        <v>1056</v>
      </c>
      <c r="F42" s="11">
        <v>500000</v>
      </c>
      <c r="G42" s="11">
        <v>0</v>
      </c>
      <c r="H42" s="19" t="s">
        <v>1059</v>
      </c>
      <c r="I42" s="11" t="s">
        <v>1060</v>
      </c>
    </row>
    <row r="43" spans="1:9" ht="86.25" customHeight="1" x14ac:dyDescent="0.25">
      <c r="A43" s="11">
        <v>33</v>
      </c>
      <c r="B43" s="11" t="s">
        <v>1028</v>
      </c>
      <c r="C43" s="11" t="s">
        <v>1061</v>
      </c>
      <c r="D43" s="11" t="s">
        <v>1058</v>
      </c>
      <c r="E43" s="11" t="s">
        <v>1004</v>
      </c>
      <c r="F43" s="11">
        <v>11709000</v>
      </c>
      <c r="G43" s="11">
        <v>75000</v>
      </c>
      <c r="H43" s="19" t="s">
        <v>1062</v>
      </c>
      <c r="I43" s="11" t="s">
        <v>1063</v>
      </c>
    </row>
    <row r="44" spans="1:9" ht="152.25" customHeight="1" x14ac:dyDescent="0.25">
      <c r="A44" s="11">
        <v>34</v>
      </c>
      <c r="B44" s="11" t="s">
        <v>1046</v>
      </c>
      <c r="C44" s="11" t="s">
        <v>1064</v>
      </c>
      <c r="D44" s="11" t="s">
        <v>969</v>
      </c>
      <c r="E44" s="11" t="s">
        <v>1049</v>
      </c>
      <c r="F44" s="11">
        <v>75200</v>
      </c>
      <c r="G44" s="11">
        <v>10000</v>
      </c>
      <c r="H44" s="11" t="s">
        <v>1065</v>
      </c>
      <c r="I44" s="11" t="s">
        <v>963</v>
      </c>
    </row>
    <row r="45" spans="1:9" ht="103.5" customHeight="1" x14ac:dyDescent="0.25">
      <c r="A45" s="11">
        <v>35</v>
      </c>
      <c r="B45" s="11" t="s">
        <v>1066</v>
      </c>
      <c r="C45" s="11" t="s">
        <v>1067</v>
      </c>
      <c r="D45" s="11" t="s">
        <v>1068</v>
      </c>
      <c r="E45" s="11" t="s">
        <v>1030</v>
      </c>
      <c r="F45" s="11">
        <v>7460000</v>
      </c>
      <c r="G45" s="11">
        <v>10000</v>
      </c>
      <c r="H45" s="11" t="s">
        <v>1069</v>
      </c>
      <c r="I45" s="11" t="s">
        <v>1070</v>
      </c>
    </row>
    <row r="46" spans="1:9" ht="49.5" customHeight="1" x14ac:dyDescent="0.25">
      <c r="A46" s="11">
        <v>36</v>
      </c>
      <c r="B46" s="11" t="s">
        <v>1046</v>
      </c>
      <c r="C46" s="11" t="s">
        <v>1071</v>
      </c>
      <c r="D46" s="11" t="s">
        <v>945</v>
      </c>
      <c r="E46" s="11" t="s">
        <v>973</v>
      </c>
      <c r="F46" s="11">
        <v>100000</v>
      </c>
      <c r="G46" s="11">
        <v>10000</v>
      </c>
      <c r="H46" s="11" t="s">
        <v>1072</v>
      </c>
      <c r="I46" s="11"/>
    </row>
    <row r="47" spans="1:9" ht="185.25" customHeight="1" x14ac:dyDescent="0.25">
      <c r="A47" s="11">
        <v>37</v>
      </c>
      <c r="B47" s="11" t="s">
        <v>1073</v>
      </c>
      <c r="C47" s="11" t="s">
        <v>1074</v>
      </c>
      <c r="D47" s="11" t="s">
        <v>950</v>
      </c>
      <c r="E47" s="11" t="s">
        <v>1075</v>
      </c>
      <c r="F47" s="11">
        <v>250000</v>
      </c>
      <c r="G47" s="11">
        <v>0</v>
      </c>
      <c r="H47" s="11" t="s">
        <v>1076</v>
      </c>
      <c r="I47" s="11" t="s">
        <v>877</v>
      </c>
    </row>
    <row r="48" spans="1:9" ht="71.25" customHeight="1" x14ac:dyDescent="0.25">
      <c r="A48" s="11">
        <v>38</v>
      </c>
      <c r="B48" s="11" t="s">
        <v>1077</v>
      </c>
      <c r="C48" s="11" t="s">
        <v>1078</v>
      </c>
      <c r="D48" s="11" t="s">
        <v>1008</v>
      </c>
      <c r="E48" s="11" t="s">
        <v>1038</v>
      </c>
      <c r="F48" s="11">
        <v>4580000</v>
      </c>
      <c r="G48" s="11">
        <v>0</v>
      </c>
      <c r="H48" s="11" t="s">
        <v>1079</v>
      </c>
      <c r="I48" s="11" t="s">
        <v>877</v>
      </c>
    </row>
    <row r="50" spans="1:9" ht="32.25" customHeight="1" x14ac:dyDescent="0.25">
      <c r="A50" s="65" t="s">
        <v>25</v>
      </c>
      <c r="B50" s="65"/>
      <c r="C50" s="65"/>
      <c r="D50" s="65"/>
      <c r="E50" s="65"/>
      <c r="F50" s="65"/>
      <c r="G50" s="65"/>
      <c r="H50" s="65"/>
      <c r="I50" s="65"/>
    </row>
    <row r="53" spans="1:9" x14ac:dyDescent="0.25">
      <c r="D53" s="27"/>
    </row>
  </sheetData>
  <mergeCells count="6">
    <mergeCell ref="A3:I3"/>
    <mergeCell ref="A7:I7"/>
    <mergeCell ref="A12:I12"/>
    <mergeCell ref="A16:I16"/>
    <mergeCell ref="A50:I50"/>
    <mergeCell ref="A9:I9"/>
  </mergeCells>
  <pageMargins left="0.51181102362204722" right="0.51181102362204722" top="0.94488188976377963" bottom="0.39370078740157483" header="0.31496062992125984" footer="0.31496062992125984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view="pageBreakPreview" zoomScale="80" zoomScaleNormal="100" zoomScaleSheetLayoutView="80" workbookViewId="0">
      <pane ySplit="6" topLeftCell="A133" activePane="bottomLeft" state="frozen"/>
      <selection pane="bottomLeft" activeCell="E23" sqref="E23"/>
    </sheetView>
  </sheetViews>
  <sheetFormatPr defaultColWidth="9.140625" defaultRowHeight="15.75" x14ac:dyDescent="0.25"/>
  <cols>
    <col min="1" max="1" width="5.5703125" style="1" customWidth="1"/>
    <col min="2" max="2" width="31" style="1" customWidth="1"/>
    <col min="3" max="3" width="15.5703125" style="1" customWidth="1"/>
    <col min="4" max="4" width="11.5703125" style="1" customWidth="1"/>
    <col min="5" max="6" width="11.28515625" style="2" customWidth="1"/>
    <col min="7" max="7" width="10.85546875" style="2" customWidth="1"/>
    <col min="8" max="8" width="11" style="2" customWidth="1"/>
    <col min="9" max="10" width="13.42578125" style="2" customWidth="1"/>
    <col min="11" max="11" width="15.5703125" style="1" customWidth="1"/>
    <col min="12" max="16384" width="9.140625" style="1"/>
  </cols>
  <sheetData>
    <row r="1" spans="1:11" ht="18.75" x14ac:dyDescent="0.25">
      <c r="A1" s="7"/>
      <c r="B1" s="7"/>
      <c r="C1" s="7"/>
      <c r="D1" s="7"/>
      <c r="E1" s="8"/>
      <c r="F1" s="8"/>
      <c r="G1" s="8"/>
      <c r="H1" s="5"/>
      <c r="I1" s="5"/>
      <c r="K1" s="6" t="s">
        <v>28</v>
      </c>
    </row>
    <row r="2" spans="1:11" ht="18.75" x14ac:dyDescent="0.25">
      <c r="A2" s="7"/>
      <c r="B2" s="7"/>
      <c r="C2" s="7"/>
      <c r="D2" s="7"/>
      <c r="E2" s="8"/>
      <c r="F2" s="8"/>
      <c r="G2" s="8"/>
      <c r="H2" s="6"/>
      <c r="I2" s="6"/>
      <c r="K2" s="6"/>
    </row>
    <row r="3" spans="1:11" ht="40.5" customHeight="1" x14ac:dyDescent="0.2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5" spans="1:11" s="2" customFormat="1" x14ac:dyDescent="0.25">
      <c r="A5" s="67" t="s">
        <v>0</v>
      </c>
      <c r="B5" s="67" t="s">
        <v>24</v>
      </c>
      <c r="C5" s="67" t="s">
        <v>9</v>
      </c>
      <c r="D5" s="67" t="s">
        <v>29</v>
      </c>
      <c r="E5" s="67" t="s">
        <v>21</v>
      </c>
      <c r="F5" s="68" t="s">
        <v>280</v>
      </c>
      <c r="G5" s="67" t="s">
        <v>278</v>
      </c>
      <c r="H5" s="67"/>
      <c r="I5" s="67" t="s">
        <v>281</v>
      </c>
      <c r="J5" s="67" t="s">
        <v>285</v>
      </c>
      <c r="K5" s="67" t="s">
        <v>284</v>
      </c>
    </row>
    <row r="6" spans="1:11" s="2" customFormat="1" ht="40.5" customHeight="1" x14ac:dyDescent="0.25">
      <c r="A6" s="67"/>
      <c r="B6" s="67"/>
      <c r="C6" s="67"/>
      <c r="D6" s="67"/>
      <c r="E6" s="67"/>
      <c r="F6" s="69"/>
      <c r="G6" s="4" t="s">
        <v>22</v>
      </c>
      <c r="H6" s="4" t="s">
        <v>23</v>
      </c>
      <c r="I6" s="67"/>
      <c r="J6" s="67"/>
      <c r="K6" s="67"/>
    </row>
    <row r="7" spans="1:11" s="2" customFormat="1" x14ac:dyDescent="0.25">
      <c r="A7" s="4">
        <v>1</v>
      </c>
      <c r="B7" s="4">
        <v>2</v>
      </c>
      <c r="C7" s="4">
        <v>3</v>
      </c>
      <c r="D7" s="4"/>
      <c r="E7" s="4">
        <v>4</v>
      </c>
      <c r="F7" s="12"/>
      <c r="G7" s="4">
        <v>5</v>
      </c>
      <c r="H7" s="4">
        <v>6</v>
      </c>
      <c r="I7" s="4">
        <v>7</v>
      </c>
      <c r="J7" s="4">
        <v>8</v>
      </c>
      <c r="K7" s="9">
        <v>9</v>
      </c>
    </row>
    <row r="8" spans="1:11" s="2" customFormat="1" ht="15.75" customHeight="1" x14ac:dyDescent="0.25">
      <c r="A8" s="71" t="s">
        <v>10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s="2" customFormat="1" ht="47.25" x14ac:dyDescent="0.25">
      <c r="A9" s="32" t="s">
        <v>31</v>
      </c>
      <c r="B9" s="19" t="s">
        <v>32</v>
      </c>
      <c r="C9" s="19" t="s">
        <v>33</v>
      </c>
      <c r="D9" s="33">
        <v>119.5</v>
      </c>
      <c r="E9" s="33">
        <v>120.3</v>
      </c>
      <c r="F9" s="33">
        <v>121.8</v>
      </c>
      <c r="G9" s="33">
        <v>122.9</v>
      </c>
      <c r="H9" s="33">
        <v>122.3</v>
      </c>
      <c r="I9" s="34">
        <f>H9/F9*100</f>
        <v>100.41050903119869</v>
      </c>
      <c r="J9" s="35">
        <f t="shared" ref="J9:J14" si="0">H9/F9</f>
        <v>1.0041050903119868</v>
      </c>
      <c r="K9" s="36">
        <f t="shared" ref="K9:K14" si="1">H9/D9</f>
        <v>1.0234309623430962</v>
      </c>
    </row>
    <row r="10" spans="1:11" s="2" customFormat="1" ht="63" customHeight="1" x14ac:dyDescent="0.25">
      <c r="A10" s="32" t="s">
        <v>34</v>
      </c>
      <c r="B10" s="37" t="s">
        <v>35</v>
      </c>
      <c r="C10" s="37" t="s">
        <v>36</v>
      </c>
      <c r="D10" s="33">
        <v>12.5</v>
      </c>
      <c r="E10" s="33">
        <v>12.1</v>
      </c>
      <c r="F10" s="33">
        <v>12.8</v>
      </c>
      <c r="G10" s="33">
        <v>11.8</v>
      </c>
      <c r="H10" s="33">
        <v>11.9</v>
      </c>
      <c r="I10" s="34">
        <f>H10/G10*100</f>
        <v>100.84745762711864</v>
      </c>
      <c r="J10" s="35">
        <f t="shared" si="0"/>
        <v>0.9296875</v>
      </c>
      <c r="K10" s="36">
        <f t="shared" si="1"/>
        <v>0.95200000000000007</v>
      </c>
    </row>
    <row r="11" spans="1:11" ht="47.25" customHeight="1" x14ac:dyDescent="0.25">
      <c r="A11" s="32" t="s">
        <v>37</v>
      </c>
      <c r="B11" s="37" t="s">
        <v>38</v>
      </c>
      <c r="C11" s="37" t="s">
        <v>39</v>
      </c>
      <c r="D11" s="33">
        <v>14</v>
      </c>
      <c r="E11" s="33">
        <v>14.1</v>
      </c>
      <c r="F11" s="33">
        <v>14.4</v>
      </c>
      <c r="G11" s="33">
        <v>14.1</v>
      </c>
      <c r="H11" s="33">
        <v>14.1</v>
      </c>
      <c r="I11" s="34">
        <f>H11/G11*100</f>
        <v>100</v>
      </c>
      <c r="J11" s="36">
        <f t="shared" si="0"/>
        <v>0.97916666666666663</v>
      </c>
      <c r="K11" s="38">
        <f t="shared" si="1"/>
        <v>1.0071428571428571</v>
      </c>
    </row>
    <row r="12" spans="1:11" ht="31.5" x14ac:dyDescent="0.25">
      <c r="A12" s="32" t="s">
        <v>40</v>
      </c>
      <c r="B12" s="19" t="s">
        <v>41</v>
      </c>
      <c r="C12" s="19" t="s">
        <v>42</v>
      </c>
      <c r="D12" s="33">
        <v>42.4</v>
      </c>
      <c r="E12" s="33">
        <v>42.7</v>
      </c>
      <c r="F12" s="33">
        <v>43.9</v>
      </c>
      <c r="G12" s="33">
        <v>43.9</v>
      </c>
      <c r="H12" s="33">
        <v>44.3</v>
      </c>
      <c r="I12" s="34">
        <f>H12/G12*100</f>
        <v>100.91116173120729</v>
      </c>
      <c r="J12" s="39">
        <f t="shared" si="0"/>
        <v>1.0091116173120729</v>
      </c>
      <c r="K12" s="40">
        <f t="shared" si="1"/>
        <v>1.0448113207547169</v>
      </c>
    </row>
    <row r="13" spans="1:11" ht="31.5" x14ac:dyDescent="0.25">
      <c r="A13" s="32" t="s">
        <v>43</v>
      </c>
      <c r="B13" s="19" t="s">
        <v>44</v>
      </c>
      <c r="C13" s="19" t="s">
        <v>45</v>
      </c>
      <c r="D13" s="33">
        <v>12147</v>
      </c>
      <c r="E13" s="33">
        <v>17426.3</v>
      </c>
      <c r="F13" s="33">
        <v>19551</v>
      </c>
      <c r="G13" s="33">
        <v>21844.2</v>
      </c>
      <c r="H13" s="33">
        <v>21844.2</v>
      </c>
      <c r="I13" s="34">
        <f>H13/G13*100</f>
        <v>100</v>
      </c>
      <c r="J13" s="36">
        <f t="shared" si="0"/>
        <v>1.1172932330827068</v>
      </c>
      <c r="K13" s="38">
        <f t="shared" si="1"/>
        <v>1.798320572980983</v>
      </c>
    </row>
    <row r="14" spans="1:11" ht="33.75" customHeight="1" x14ac:dyDescent="0.25">
      <c r="A14" s="32" t="s">
        <v>46</v>
      </c>
      <c r="B14" s="19" t="s">
        <v>47</v>
      </c>
      <c r="C14" s="19" t="s">
        <v>45</v>
      </c>
      <c r="D14" s="33">
        <v>20797</v>
      </c>
      <c r="E14" s="33">
        <v>22995.5</v>
      </c>
      <c r="F14" s="33">
        <v>27619.200000000001</v>
      </c>
      <c r="G14" s="33">
        <v>29969.599999999999</v>
      </c>
      <c r="H14" s="33">
        <v>28431.4</v>
      </c>
      <c r="I14" s="34">
        <f>H14/G14*100</f>
        <v>94.867465698574563</v>
      </c>
      <c r="J14" s="36">
        <f t="shared" si="0"/>
        <v>1.0294070791333565</v>
      </c>
      <c r="K14" s="38">
        <f t="shared" si="1"/>
        <v>1.3670914074145311</v>
      </c>
    </row>
    <row r="15" spans="1:11" ht="47.25" x14ac:dyDescent="0.25">
      <c r="A15" s="70" t="s">
        <v>48</v>
      </c>
      <c r="B15" s="19" t="s">
        <v>49</v>
      </c>
      <c r="C15" s="19"/>
      <c r="D15" s="33"/>
      <c r="E15" s="33"/>
      <c r="F15" s="33"/>
      <c r="G15" s="33"/>
      <c r="H15" s="33"/>
      <c r="I15" s="34"/>
      <c r="J15" s="36"/>
      <c r="K15" s="38"/>
    </row>
    <row r="16" spans="1:11" x14ac:dyDescent="0.25">
      <c r="A16" s="70"/>
      <c r="B16" s="19" t="s">
        <v>50</v>
      </c>
      <c r="C16" s="19" t="s">
        <v>45</v>
      </c>
      <c r="D16" s="33">
        <v>21450</v>
      </c>
      <c r="E16" s="33">
        <v>31290</v>
      </c>
      <c r="F16" s="33">
        <v>27390</v>
      </c>
      <c r="G16" s="33">
        <v>29438</v>
      </c>
      <c r="H16" s="33">
        <v>28480</v>
      </c>
      <c r="I16" s="34">
        <f t="shared" ref="I16:I21" si="2">H16/G16*100</f>
        <v>96.745702833072897</v>
      </c>
      <c r="J16" s="36">
        <f>H16/F16</f>
        <v>1.0397955458196422</v>
      </c>
      <c r="K16" s="38">
        <f>H16/D16</f>
        <v>1.3277389277389278</v>
      </c>
    </row>
    <row r="17" spans="1:11" ht="31.5" x14ac:dyDescent="0.25">
      <c r="A17" s="70"/>
      <c r="B17" s="19" t="s">
        <v>51</v>
      </c>
      <c r="C17" s="19" t="s">
        <v>45</v>
      </c>
      <c r="D17" s="33">
        <v>13460</v>
      </c>
      <c r="E17" s="33">
        <v>16152</v>
      </c>
      <c r="F17" s="33">
        <v>17520</v>
      </c>
      <c r="G17" s="33">
        <v>15854</v>
      </c>
      <c r="H17" s="33">
        <v>15780</v>
      </c>
      <c r="I17" s="34">
        <f t="shared" si="2"/>
        <v>99.533240822505363</v>
      </c>
      <c r="J17" s="36">
        <f>H17/F17</f>
        <v>0.90068493150684936</v>
      </c>
      <c r="K17" s="38">
        <f>H17/D17</f>
        <v>1.1723625557206538</v>
      </c>
    </row>
    <row r="18" spans="1:11" ht="31.5" x14ac:dyDescent="0.25">
      <c r="A18" s="70"/>
      <c r="B18" s="19" t="s">
        <v>52</v>
      </c>
      <c r="C18" s="19" t="s">
        <v>45</v>
      </c>
      <c r="D18" s="33">
        <v>8330</v>
      </c>
      <c r="E18" s="33">
        <v>8870</v>
      </c>
      <c r="F18" s="33">
        <v>10060</v>
      </c>
      <c r="G18" s="33">
        <v>11932</v>
      </c>
      <c r="H18" s="33">
        <v>11960</v>
      </c>
      <c r="I18" s="34">
        <f t="shared" si="2"/>
        <v>100.23466309084814</v>
      </c>
      <c r="J18" s="36">
        <f>H18/F18</f>
        <v>1.1888667992047715</v>
      </c>
      <c r="K18" s="38">
        <f>H18/D18</f>
        <v>1.4357743097238895</v>
      </c>
    </row>
    <row r="19" spans="1:11" ht="47.25" x14ac:dyDescent="0.25">
      <c r="A19" s="70"/>
      <c r="B19" s="19" t="s">
        <v>53</v>
      </c>
      <c r="C19" s="19" t="s">
        <v>45</v>
      </c>
      <c r="D19" s="33">
        <v>15409.8</v>
      </c>
      <c r="E19" s="33">
        <v>14999.8</v>
      </c>
      <c r="F19" s="33">
        <v>15009.4</v>
      </c>
      <c r="G19" s="33">
        <v>15492</v>
      </c>
      <c r="H19" s="33">
        <v>23945.8</v>
      </c>
      <c r="I19" s="34">
        <f t="shared" si="2"/>
        <v>154.5688097082365</v>
      </c>
      <c r="J19" s="36">
        <f>H19/F19</f>
        <v>1.5953868908817141</v>
      </c>
      <c r="K19" s="38">
        <f>H19/D19</f>
        <v>1.5539332113330477</v>
      </c>
    </row>
    <row r="20" spans="1:11" ht="31.5" x14ac:dyDescent="0.25">
      <c r="A20" s="70"/>
      <c r="B20" s="19" t="s">
        <v>54</v>
      </c>
      <c r="C20" s="19" t="s">
        <v>45</v>
      </c>
      <c r="D20" s="33">
        <v>22212</v>
      </c>
      <c r="E20" s="33">
        <v>24284.5</v>
      </c>
      <c r="F20" s="33">
        <v>27158.799999999999</v>
      </c>
      <c r="G20" s="33">
        <v>30203.599999999999</v>
      </c>
      <c r="H20" s="33">
        <v>27861.5</v>
      </c>
      <c r="I20" s="34">
        <f t="shared" si="2"/>
        <v>92.245626349176916</v>
      </c>
      <c r="J20" s="36">
        <f>H20/F20</f>
        <v>1.0258737499447692</v>
      </c>
      <c r="K20" s="38">
        <f>H20/D20</f>
        <v>1.254344498469296</v>
      </c>
    </row>
    <row r="21" spans="1:11" x14ac:dyDescent="0.25">
      <c r="A21" s="70"/>
      <c r="B21" s="19" t="s">
        <v>55</v>
      </c>
      <c r="C21" s="19" t="s">
        <v>45</v>
      </c>
      <c r="D21" s="33">
        <v>15803.9</v>
      </c>
      <c r="E21" s="33">
        <v>18213.900000000001</v>
      </c>
      <c r="F21" s="33">
        <v>17446.2</v>
      </c>
      <c r="G21" s="33">
        <v>19999.3</v>
      </c>
      <c r="H21" s="33">
        <v>18385.7</v>
      </c>
      <c r="I21" s="34">
        <f t="shared" si="2"/>
        <v>91.931717610116365</v>
      </c>
      <c r="J21" s="36">
        <f t="shared" ref="J21:J23" si="3">H21/F21</f>
        <v>1.053851268471071</v>
      </c>
      <c r="K21" s="38">
        <f t="shared" ref="K21:K23" si="4">H21/D21</f>
        <v>1.1633647390833908</v>
      </c>
    </row>
    <row r="22" spans="1:11" ht="81.75" customHeight="1" x14ac:dyDescent="0.25">
      <c r="A22" s="32" t="s">
        <v>56</v>
      </c>
      <c r="B22" s="19" t="s">
        <v>57</v>
      </c>
      <c r="C22" s="19" t="s">
        <v>58</v>
      </c>
      <c r="D22" s="33">
        <v>87.3</v>
      </c>
      <c r="E22" s="33">
        <v>87.5</v>
      </c>
      <c r="F22" s="33">
        <v>87.7</v>
      </c>
      <c r="G22" s="33">
        <v>88</v>
      </c>
      <c r="H22" s="33">
        <v>93.4</v>
      </c>
      <c r="I22" s="34">
        <f t="shared" ref="I22:I23" si="5">H22/G22*100</f>
        <v>106.13636363636365</v>
      </c>
      <c r="J22" s="36">
        <f t="shared" si="3"/>
        <v>1.0649942987457242</v>
      </c>
      <c r="K22" s="38">
        <f t="shared" si="4"/>
        <v>1.0698739977090495</v>
      </c>
    </row>
    <row r="23" spans="1:11" ht="63" x14ac:dyDescent="0.25">
      <c r="A23" s="32" t="s">
        <v>59</v>
      </c>
      <c r="B23" s="19" t="s">
        <v>60</v>
      </c>
      <c r="C23" s="19" t="s">
        <v>58</v>
      </c>
      <c r="D23" s="33">
        <v>0.8</v>
      </c>
      <c r="E23" s="33">
        <v>0.6</v>
      </c>
      <c r="F23" s="33">
        <v>0.6</v>
      </c>
      <c r="G23" s="33">
        <v>0.6</v>
      </c>
      <c r="H23" s="33">
        <v>0.5</v>
      </c>
      <c r="I23" s="34">
        <f t="shared" si="5"/>
        <v>83.333333333333343</v>
      </c>
      <c r="J23" s="36">
        <f t="shared" si="3"/>
        <v>0.83333333333333337</v>
      </c>
      <c r="K23" s="38">
        <f t="shared" si="4"/>
        <v>0.625</v>
      </c>
    </row>
    <row r="24" spans="1:11" ht="15.75" customHeight="1" x14ac:dyDescent="0.25">
      <c r="A24" s="73" t="s">
        <v>61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ht="15.75" customHeight="1" x14ac:dyDescent="0.25">
      <c r="A25" s="73" t="s">
        <v>62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1:11" ht="47.25" x14ac:dyDescent="0.25">
      <c r="A26" s="32" t="s">
        <v>63</v>
      </c>
      <c r="B26" s="19" t="s">
        <v>64</v>
      </c>
      <c r="C26" s="19" t="s">
        <v>58</v>
      </c>
      <c r="D26" s="33">
        <v>67.8</v>
      </c>
      <c r="E26" s="33">
        <v>86.4</v>
      </c>
      <c r="F26" s="33">
        <v>100</v>
      </c>
      <c r="G26" s="33">
        <v>100</v>
      </c>
      <c r="H26" s="33">
        <v>100</v>
      </c>
      <c r="I26" s="34">
        <f>H26/G26*100</f>
        <v>100</v>
      </c>
      <c r="J26" s="36">
        <f>H26/F26</f>
        <v>1</v>
      </c>
      <c r="K26" s="38">
        <f>H26/D26</f>
        <v>1.4749262536873158</v>
      </c>
    </row>
    <row r="27" spans="1:11" ht="47.25" x14ac:dyDescent="0.25">
      <c r="A27" s="32" t="s">
        <v>65</v>
      </c>
      <c r="B27" s="19" t="s">
        <v>66</v>
      </c>
      <c r="C27" s="19" t="s">
        <v>67</v>
      </c>
      <c r="D27" s="33">
        <v>63</v>
      </c>
      <c r="E27" s="33">
        <v>71</v>
      </c>
      <c r="F27" s="33">
        <v>91</v>
      </c>
      <c r="G27" s="33">
        <v>85</v>
      </c>
      <c r="H27" s="33">
        <v>91</v>
      </c>
      <c r="I27" s="34">
        <f>H27/G27*100</f>
        <v>107.05882352941177</v>
      </c>
      <c r="J27" s="36">
        <f>H27/F27</f>
        <v>1</v>
      </c>
      <c r="K27" s="38">
        <f>D27</f>
        <v>63</v>
      </c>
    </row>
    <row r="28" spans="1:11" ht="63" x14ac:dyDescent="0.25">
      <c r="A28" s="32" t="s">
        <v>68</v>
      </c>
      <c r="B28" s="19" t="s">
        <v>69</v>
      </c>
      <c r="C28" s="19" t="s">
        <v>70</v>
      </c>
      <c r="D28" s="33">
        <v>2068</v>
      </c>
      <c r="E28" s="33">
        <v>1641</v>
      </c>
      <c r="F28" s="33">
        <v>1582</v>
      </c>
      <c r="G28" s="33">
        <v>1548</v>
      </c>
      <c r="H28" s="33">
        <v>1581</v>
      </c>
      <c r="I28" s="34">
        <f>H28/G28*100</f>
        <v>102.13178294573643</v>
      </c>
      <c r="J28" s="36">
        <f>H28/F28</f>
        <v>0.99936788874841975</v>
      </c>
      <c r="K28" s="38">
        <f>H28/D28</f>
        <v>0.76450676982591881</v>
      </c>
    </row>
    <row r="29" spans="1:11" ht="31.5" x14ac:dyDescent="0.25">
      <c r="A29" s="32" t="s">
        <v>71</v>
      </c>
      <c r="B29" s="19" t="s">
        <v>72</v>
      </c>
      <c r="C29" s="19" t="s">
        <v>73</v>
      </c>
      <c r="D29" s="33">
        <v>0</v>
      </c>
      <c r="E29" s="33" t="s">
        <v>881</v>
      </c>
      <c r="F29" s="33" t="s">
        <v>882</v>
      </c>
      <c r="G29" s="33">
        <v>0</v>
      </c>
      <c r="H29" s="33" t="s">
        <v>882</v>
      </c>
      <c r="I29" s="34"/>
      <c r="J29" s="36"/>
      <c r="K29" s="38"/>
    </row>
    <row r="30" spans="1:11" ht="31.5" x14ac:dyDescent="0.25">
      <c r="A30" s="32" t="s">
        <v>74</v>
      </c>
      <c r="B30" s="19" t="s">
        <v>75</v>
      </c>
      <c r="C30" s="19" t="s">
        <v>73</v>
      </c>
      <c r="D30" s="41">
        <v>3.3333333333333333E-2</v>
      </c>
      <c r="E30" s="42" t="s">
        <v>933</v>
      </c>
      <c r="F30" s="42">
        <v>0</v>
      </c>
      <c r="G30" s="42">
        <v>0</v>
      </c>
      <c r="H30" s="42">
        <v>0</v>
      </c>
      <c r="I30" s="34">
        <v>0</v>
      </c>
      <c r="J30" s="36">
        <v>0</v>
      </c>
      <c r="K30" s="38">
        <v>0</v>
      </c>
    </row>
    <row r="31" spans="1:11" ht="31.5" x14ac:dyDescent="0.25">
      <c r="A31" s="32" t="s">
        <v>76</v>
      </c>
      <c r="B31" s="19" t="s">
        <v>77</v>
      </c>
      <c r="C31" s="19" t="s">
        <v>73</v>
      </c>
      <c r="D31" s="43" t="s">
        <v>910</v>
      </c>
      <c r="E31" s="43" t="s">
        <v>908</v>
      </c>
      <c r="F31" s="43" t="s">
        <v>909</v>
      </c>
      <c r="G31" s="43" t="s">
        <v>910</v>
      </c>
      <c r="H31" s="43" t="s">
        <v>910</v>
      </c>
      <c r="I31" s="43" t="s">
        <v>910</v>
      </c>
      <c r="J31" s="44" t="s">
        <v>910</v>
      </c>
      <c r="K31" s="45" t="s">
        <v>910</v>
      </c>
    </row>
    <row r="32" spans="1:11" ht="31.5" x14ac:dyDescent="0.25">
      <c r="A32" s="32" t="s">
        <v>78</v>
      </c>
      <c r="B32" s="19" t="s">
        <v>79</v>
      </c>
      <c r="C32" s="19" t="s">
        <v>73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  <c r="J32" s="36">
        <v>0</v>
      </c>
      <c r="K32" s="38">
        <v>0</v>
      </c>
    </row>
    <row r="33" spans="1:11" ht="47.25" x14ac:dyDescent="0.25">
      <c r="A33" s="32" t="s">
        <v>80</v>
      </c>
      <c r="B33" s="19" t="s">
        <v>81</v>
      </c>
      <c r="C33" s="19" t="s">
        <v>73</v>
      </c>
      <c r="D33" s="43" t="s">
        <v>910</v>
      </c>
      <c r="E33" s="43" t="s">
        <v>904</v>
      </c>
      <c r="F33" s="43" t="s">
        <v>910</v>
      </c>
      <c r="G33" s="43" t="s">
        <v>910</v>
      </c>
      <c r="H33" s="43" t="s">
        <v>911</v>
      </c>
      <c r="I33" s="34" t="s">
        <v>912</v>
      </c>
      <c r="J33" s="36">
        <f>11/6</f>
        <v>1.8333333333333333</v>
      </c>
      <c r="K33" s="38">
        <v>0</v>
      </c>
    </row>
    <row r="34" spans="1:11" ht="47.25" x14ac:dyDescent="0.25">
      <c r="A34" s="32" t="s">
        <v>82</v>
      </c>
      <c r="B34" s="19" t="s">
        <v>83</v>
      </c>
      <c r="C34" s="19" t="s">
        <v>58</v>
      </c>
      <c r="D34" s="33">
        <v>92.8</v>
      </c>
      <c r="E34" s="33">
        <v>93.8</v>
      </c>
      <c r="F34" s="33">
        <v>93.41</v>
      </c>
      <c r="G34" s="33">
        <v>91.93</v>
      </c>
      <c r="H34" s="33">
        <v>91.93</v>
      </c>
      <c r="I34" s="34">
        <v>100</v>
      </c>
      <c r="J34" s="36">
        <f>H34/F34</f>
        <v>0.9841558719623168</v>
      </c>
      <c r="K34" s="38">
        <f>H34/D34</f>
        <v>0.99062500000000009</v>
      </c>
    </row>
    <row r="35" spans="1:11" ht="31.5" x14ac:dyDescent="0.25">
      <c r="A35" s="32" t="s">
        <v>84</v>
      </c>
      <c r="B35" s="19" t="s">
        <v>85</v>
      </c>
      <c r="C35" s="19" t="s">
        <v>86</v>
      </c>
      <c r="D35" s="33">
        <v>16</v>
      </c>
      <c r="E35" s="33">
        <v>16.100000000000001</v>
      </c>
      <c r="F35" s="33">
        <v>16.5</v>
      </c>
      <c r="G35" s="33">
        <v>17</v>
      </c>
      <c r="H35" s="33">
        <v>17</v>
      </c>
      <c r="I35" s="34">
        <f>H35/G35*100</f>
        <v>100</v>
      </c>
      <c r="J35" s="36">
        <f>H35/F35</f>
        <v>1.0303030303030303</v>
      </c>
      <c r="K35" s="38">
        <f>H35/D35</f>
        <v>1.0625</v>
      </c>
    </row>
    <row r="36" spans="1:11" ht="15.75" customHeight="1" x14ac:dyDescent="0.25">
      <c r="A36" s="73" t="s">
        <v>87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x14ac:dyDescent="0.25">
      <c r="A37" s="70" t="s">
        <v>88</v>
      </c>
      <c r="B37" s="19" t="s">
        <v>89</v>
      </c>
      <c r="C37" s="19"/>
      <c r="D37" s="33"/>
      <c r="E37" s="33"/>
      <c r="F37" s="33"/>
      <c r="G37" s="33"/>
      <c r="H37" s="33"/>
      <c r="I37" s="33"/>
      <c r="J37" s="9"/>
      <c r="K37" s="10"/>
    </row>
    <row r="38" spans="1:11" ht="47.25" x14ac:dyDescent="0.25">
      <c r="A38" s="70"/>
      <c r="B38" s="19" t="s">
        <v>90</v>
      </c>
      <c r="C38" s="19" t="s">
        <v>91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 t="e">
        <f>H38/G38*100</f>
        <v>#DIV/0!</v>
      </c>
      <c r="J38" s="9" t="e">
        <f>H38/F38</f>
        <v>#DIV/0!</v>
      </c>
      <c r="K38" s="10" t="e">
        <f>H38/D38</f>
        <v>#DIV/0!</v>
      </c>
    </row>
    <row r="39" spans="1:11" x14ac:dyDescent="0.25">
      <c r="A39" s="70"/>
      <c r="B39" s="19" t="s">
        <v>92</v>
      </c>
      <c r="C39" s="19" t="s">
        <v>91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 t="e">
        <f>H39/G39*100</f>
        <v>#DIV/0!</v>
      </c>
      <c r="J39" s="9" t="e">
        <f t="shared" ref="J39:J40" si="6">H39/F39</f>
        <v>#DIV/0!</v>
      </c>
      <c r="K39" s="10" t="e">
        <f t="shared" ref="K39:K40" si="7">H39/D39</f>
        <v>#DIV/0!</v>
      </c>
    </row>
    <row r="40" spans="1:11" ht="47.25" x14ac:dyDescent="0.25">
      <c r="A40" s="32" t="s">
        <v>93</v>
      </c>
      <c r="B40" s="19" t="s">
        <v>94</v>
      </c>
      <c r="C40" s="19" t="s">
        <v>91</v>
      </c>
      <c r="D40" s="33">
        <v>0</v>
      </c>
      <c r="E40" s="33">
        <v>2</v>
      </c>
      <c r="F40" s="33">
        <v>1</v>
      </c>
      <c r="G40" s="33">
        <v>0</v>
      </c>
      <c r="H40" s="33">
        <v>0</v>
      </c>
      <c r="I40" s="33" t="e">
        <f>H40/G40*100</f>
        <v>#DIV/0!</v>
      </c>
      <c r="J40" s="9">
        <f t="shared" si="6"/>
        <v>0</v>
      </c>
      <c r="K40" s="10" t="e">
        <f t="shared" si="7"/>
        <v>#DIV/0!</v>
      </c>
    </row>
    <row r="41" spans="1:11" x14ac:dyDescent="0.25">
      <c r="A41" s="70" t="s">
        <v>95</v>
      </c>
      <c r="B41" s="19" t="s">
        <v>96</v>
      </c>
      <c r="C41" s="19"/>
      <c r="D41" s="33"/>
      <c r="E41" s="46"/>
      <c r="F41" s="46"/>
      <c r="G41" s="33"/>
      <c r="H41" s="33"/>
      <c r="I41" s="33"/>
      <c r="J41" s="9"/>
      <c r="K41" s="10"/>
    </row>
    <row r="42" spans="1:11" ht="31.5" x14ac:dyDescent="0.25">
      <c r="A42" s="70"/>
      <c r="B42" s="19" t="s">
        <v>97</v>
      </c>
      <c r="C42" s="19" t="s">
        <v>98</v>
      </c>
      <c r="D42" s="33">
        <v>41</v>
      </c>
      <c r="E42" s="33">
        <v>38.5</v>
      </c>
      <c r="F42" s="33">
        <v>23.6</v>
      </c>
      <c r="G42" s="33">
        <v>23.4</v>
      </c>
      <c r="H42" s="33">
        <v>29.9</v>
      </c>
      <c r="I42" s="34">
        <f>H42/G42*100</f>
        <v>127.77777777777779</v>
      </c>
      <c r="J42" s="36">
        <f>H42/F42</f>
        <v>1.2669491525423728</v>
      </c>
      <c r="K42" s="38">
        <f>H42/D42</f>
        <v>0.72926829268292681</v>
      </c>
    </row>
    <row r="43" spans="1:11" ht="47.25" x14ac:dyDescent="0.25">
      <c r="A43" s="70"/>
      <c r="B43" s="19" t="s">
        <v>99</v>
      </c>
      <c r="C43" s="19" t="s">
        <v>100</v>
      </c>
      <c r="D43" s="33">
        <v>224.7</v>
      </c>
      <c r="E43" s="33">
        <v>207.7</v>
      </c>
      <c r="F43" s="33">
        <v>198.6</v>
      </c>
      <c r="G43" s="33">
        <v>196</v>
      </c>
      <c r="H43" s="33">
        <v>196.3</v>
      </c>
      <c r="I43" s="34">
        <f>H43/G43*100</f>
        <v>100.15306122448979</v>
      </c>
      <c r="J43" s="36">
        <f>H43/F43</f>
        <v>0.98841893252769397</v>
      </c>
      <c r="K43" s="38">
        <f>H43/D43</f>
        <v>0.87360925678682699</v>
      </c>
    </row>
    <row r="44" spans="1:11" ht="31.5" x14ac:dyDescent="0.25">
      <c r="A44" s="70"/>
      <c r="B44" s="19" t="s">
        <v>101</v>
      </c>
      <c r="C44" s="19" t="s">
        <v>102</v>
      </c>
      <c r="D44" s="33">
        <v>19.2</v>
      </c>
      <c r="E44" s="33">
        <v>18.5</v>
      </c>
      <c r="F44" s="33">
        <v>17.399999999999999</v>
      </c>
      <c r="G44" s="33">
        <v>19.7</v>
      </c>
      <c r="H44" s="33">
        <v>27</v>
      </c>
      <c r="I44" s="34">
        <f>H44/G44*100</f>
        <v>137.05583756345177</v>
      </c>
      <c r="J44" s="36">
        <f>H44/F44</f>
        <v>1.5517241379310347</v>
      </c>
      <c r="K44" s="38">
        <f>H44/D44</f>
        <v>1.40625</v>
      </c>
    </row>
    <row r="45" spans="1:11" ht="31.5" x14ac:dyDescent="0.25">
      <c r="A45" s="70"/>
      <c r="B45" s="19" t="s">
        <v>103</v>
      </c>
      <c r="C45" s="19" t="s">
        <v>102</v>
      </c>
      <c r="D45" s="33">
        <v>54.9</v>
      </c>
      <c r="E45" s="33">
        <v>51.1</v>
      </c>
      <c r="F45" s="33">
        <v>45.9</v>
      </c>
      <c r="G45" s="33">
        <v>45.9</v>
      </c>
      <c r="H45" s="33">
        <v>67.2</v>
      </c>
      <c r="I45" s="34">
        <f>H45/G45*100</f>
        <v>146.40522875816995</v>
      </c>
      <c r="J45" s="36">
        <f>H45/F45</f>
        <v>1.4640522875816995</v>
      </c>
      <c r="K45" s="38">
        <f>H45/D45</f>
        <v>1.2240437158469946</v>
      </c>
    </row>
    <row r="46" spans="1:11" ht="31.5" x14ac:dyDescent="0.25">
      <c r="A46" s="32" t="s">
        <v>104</v>
      </c>
      <c r="B46" s="19" t="s">
        <v>105</v>
      </c>
      <c r="C46" s="19" t="s">
        <v>106</v>
      </c>
      <c r="D46" s="33">
        <v>20.5</v>
      </c>
      <c r="E46" s="33">
        <v>20</v>
      </c>
      <c r="F46" s="33">
        <v>20</v>
      </c>
      <c r="G46" s="33">
        <v>20</v>
      </c>
      <c r="H46" s="33">
        <v>23</v>
      </c>
      <c r="I46" s="34">
        <f>H46/G46*100</f>
        <v>114.99999999999999</v>
      </c>
      <c r="J46" s="36">
        <f>H46/F46</f>
        <v>1.1499999999999999</v>
      </c>
      <c r="K46" s="38">
        <f>H46/D46</f>
        <v>1.1219512195121952</v>
      </c>
    </row>
    <row r="47" spans="1:11" ht="15.75" customHeight="1" x14ac:dyDescent="0.25">
      <c r="A47" s="73" t="s">
        <v>107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1:11" ht="31.5" x14ac:dyDescent="0.25">
      <c r="A48" s="32" t="s">
        <v>108</v>
      </c>
      <c r="B48" s="19" t="s">
        <v>109</v>
      </c>
      <c r="C48" s="19" t="s">
        <v>91</v>
      </c>
      <c r="D48" s="33">
        <v>62</v>
      </c>
      <c r="E48" s="33">
        <v>62</v>
      </c>
      <c r="F48" s="33">
        <v>62</v>
      </c>
      <c r="G48" s="33">
        <v>62</v>
      </c>
      <c r="H48" s="33">
        <v>62</v>
      </c>
      <c r="I48" s="33">
        <f>H48/G48*100</f>
        <v>100</v>
      </c>
      <c r="J48" s="36">
        <f>H48/F48</f>
        <v>1</v>
      </c>
      <c r="K48" s="38">
        <f>H48/D48</f>
        <v>1</v>
      </c>
    </row>
    <row r="49" spans="1:11" ht="47.25" x14ac:dyDescent="0.25">
      <c r="A49" s="32" t="s">
        <v>110</v>
      </c>
      <c r="B49" s="19" t="s">
        <v>111</v>
      </c>
      <c r="C49" s="19" t="s">
        <v>58</v>
      </c>
      <c r="D49" s="33">
        <v>12.9</v>
      </c>
      <c r="E49" s="33">
        <v>13.7</v>
      </c>
      <c r="F49" s="33">
        <v>13.7</v>
      </c>
      <c r="G49" s="33">
        <v>13.9</v>
      </c>
      <c r="H49" s="33">
        <v>13.5</v>
      </c>
      <c r="I49" s="34">
        <f>H49/G49*100</f>
        <v>97.122302158273371</v>
      </c>
      <c r="J49" s="36">
        <f>H49/F49</f>
        <v>0.98540145985401462</v>
      </c>
      <c r="K49" s="38">
        <f>H49/D49</f>
        <v>1.0465116279069766</v>
      </c>
    </row>
    <row r="50" spans="1:11" ht="31.5" x14ac:dyDescent="0.25">
      <c r="A50" s="70" t="s">
        <v>112</v>
      </c>
      <c r="B50" s="19" t="s">
        <v>113</v>
      </c>
      <c r="C50" s="19"/>
      <c r="D50" s="33"/>
      <c r="E50" s="33"/>
      <c r="F50" s="33"/>
      <c r="G50" s="33"/>
      <c r="H50" s="34"/>
      <c r="I50" s="34"/>
      <c r="J50" s="36"/>
      <c r="K50" s="38"/>
    </row>
    <row r="51" spans="1:11" ht="47.25" x14ac:dyDescent="0.25">
      <c r="A51" s="70"/>
      <c r="B51" s="19" t="s">
        <v>114</v>
      </c>
      <c r="C51" s="19" t="s">
        <v>115</v>
      </c>
      <c r="D51" s="33">
        <v>21.3</v>
      </c>
      <c r="E51" s="33">
        <v>21.3</v>
      </c>
      <c r="F51" s="33">
        <v>24</v>
      </c>
      <c r="G51" s="33">
        <v>28</v>
      </c>
      <c r="H51" s="34">
        <v>24</v>
      </c>
      <c r="I51" s="34">
        <f>H51/G51*100</f>
        <v>85.714285714285708</v>
      </c>
      <c r="J51" s="36">
        <f>H51/F51</f>
        <v>1</v>
      </c>
      <c r="K51" s="38">
        <f>H51/D51</f>
        <v>1.1267605633802817</v>
      </c>
    </row>
    <row r="52" spans="1:11" ht="47.25" x14ac:dyDescent="0.25">
      <c r="A52" s="70"/>
      <c r="B52" s="19" t="s">
        <v>116</v>
      </c>
      <c r="C52" s="19" t="s">
        <v>117</v>
      </c>
      <c r="D52" s="33">
        <v>7</v>
      </c>
      <c r="E52" s="33">
        <v>7</v>
      </c>
      <c r="F52" s="33">
        <v>11</v>
      </c>
      <c r="G52" s="33">
        <v>11</v>
      </c>
      <c r="H52" s="34">
        <v>11</v>
      </c>
      <c r="I52" s="34">
        <f t="shared" ref="I52:I53" si="8">H52/G52*100</f>
        <v>100</v>
      </c>
      <c r="J52" s="36">
        <f t="shared" ref="J52:J53" si="9">H52/F52</f>
        <v>1</v>
      </c>
      <c r="K52" s="38">
        <f t="shared" ref="K52:K53" si="10">H52/D52</f>
        <v>1.5714285714285714</v>
      </c>
    </row>
    <row r="53" spans="1:11" ht="47.25" x14ac:dyDescent="0.25">
      <c r="A53" s="70"/>
      <c r="B53" s="19" t="s">
        <v>118</v>
      </c>
      <c r="C53" s="19" t="s">
        <v>115</v>
      </c>
      <c r="D53" s="33">
        <v>77.400000000000006</v>
      </c>
      <c r="E53" s="33">
        <v>78</v>
      </c>
      <c r="F53" s="33">
        <v>80</v>
      </c>
      <c r="G53" s="33">
        <v>83</v>
      </c>
      <c r="H53" s="34">
        <v>83</v>
      </c>
      <c r="I53" s="34">
        <f t="shared" si="8"/>
        <v>100</v>
      </c>
      <c r="J53" s="36">
        <f t="shared" si="9"/>
        <v>1.0375000000000001</v>
      </c>
      <c r="K53" s="38">
        <f t="shared" si="10"/>
        <v>1.0723514211886305</v>
      </c>
    </row>
    <row r="54" spans="1:11" ht="63" x14ac:dyDescent="0.25">
      <c r="A54" s="32" t="s">
        <v>119</v>
      </c>
      <c r="B54" s="19" t="s">
        <v>120</v>
      </c>
      <c r="C54" s="19" t="s">
        <v>58</v>
      </c>
      <c r="D54" s="33">
        <v>29.5</v>
      </c>
      <c r="E54" s="33">
        <v>34</v>
      </c>
      <c r="F54" s="33">
        <v>39</v>
      </c>
      <c r="G54" s="33">
        <v>39.5</v>
      </c>
      <c r="H54" s="34">
        <v>41.2</v>
      </c>
      <c r="I54" s="34">
        <f>H54/G54*100</f>
        <v>104.30379746835443</v>
      </c>
      <c r="J54" s="36">
        <f>H54/F54</f>
        <v>1.0564102564102564</v>
      </c>
      <c r="K54" s="38">
        <f>H54/D54</f>
        <v>1.3966101694915256</v>
      </c>
    </row>
    <row r="55" spans="1:11" ht="15.75" customHeight="1" x14ac:dyDescent="0.25">
      <c r="A55" s="73" t="s">
        <v>121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1:11" ht="47.25" x14ac:dyDescent="0.25">
      <c r="A56" s="28" t="s">
        <v>122</v>
      </c>
      <c r="B56" s="47" t="s">
        <v>123</v>
      </c>
      <c r="C56" s="47" t="s">
        <v>124</v>
      </c>
      <c r="D56" s="46">
        <v>3217200</v>
      </c>
      <c r="E56" s="46">
        <v>3285770</v>
      </c>
      <c r="F56" s="46">
        <v>3349630</v>
      </c>
      <c r="G56" s="46">
        <v>3418740</v>
      </c>
      <c r="H56" s="46">
        <v>3052500</v>
      </c>
      <c r="I56" s="39">
        <f>H56/G56*100</f>
        <v>89.287281279067727</v>
      </c>
      <c r="J56" s="36">
        <f>H56/F56</f>
        <v>0.91129468030797434</v>
      </c>
      <c r="K56" s="38">
        <f>H56/D56</f>
        <v>0.94880641551659828</v>
      </c>
    </row>
    <row r="57" spans="1:11" ht="66.75" customHeight="1" x14ac:dyDescent="0.25">
      <c r="A57" s="28" t="s">
        <v>125</v>
      </c>
      <c r="B57" s="47" t="s">
        <v>126</v>
      </c>
      <c r="C57" s="47" t="s">
        <v>127</v>
      </c>
      <c r="D57" s="46">
        <v>2518.3000000000002</v>
      </c>
      <c r="E57" s="46">
        <v>1427.5</v>
      </c>
      <c r="F57" s="46">
        <v>1331.4</v>
      </c>
      <c r="G57" s="46">
        <v>1041.9000000000001</v>
      </c>
      <c r="H57" s="46">
        <v>1041.9000000000001</v>
      </c>
      <c r="I57" s="46">
        <f>H57/G57*100</f>
        <v>100</v>
      </c>
      <c r="J57" s="36">
        <f>H57/F57</f>
        <v>0.7825597115817936</v>
      </c>
      <c r="K57" s="38">
        <f>H57/D57</f>
        <v>0.41373148552595007</v>
      </c>
    </row>
    <row r="58" spans="1:11" ht="98.25" customHeight="1" x14ac:dyDescent="0.25">
      <c r="A58" s="28" t="s">
        <v>128</v>
      </c>
      <c r="B58" s="47" t="s">
        <v>129</v>
      </c>
      <c r="C58" s="47" t="s">
        <v>58</v>
      </c>
      <c r="D58" s="46">
        <v>5.2999999999999999E-2</v>
      </c>
      <c r="E58" s="46">
        <v>5.2999999999999999E-2</v>
      </c>
      <c r="F58" s="46">
        <v>0.05</v>
      </c>
      <c r="G58" s="46">
        <v>0.05</v>
      </c>
      <c r="H58" s="46">
        <v>0.05</v>
      </c>
      <c r="I58" s="39">
        <f>H58/G58*100</f>
        <v>100</v>
      </c>
      <c r="J58" s="36">
        <f>H58/F58</f>
        <v>1</v>
      </c>
      <c r="K58" s="38">
        <f>H58/D58</f>
        <v>0.94339622641509446</v>
      </c>
    </row>
    <row r="59" spans="1:11" ht="31.5" x14ac:dyDescent="0.25">
      <c r="A59" s="32" t="s">
        <v>130</v>
      </c>
      <c r="B59" s="19" t="s">
        <v>131</v>
      </c>
      <c r="C59" s="19" t="s">
        <v>132</v>
      </c>
      <c r="D59" s="33">
        <v>23.7</v>
      </c>
      <c r="E59" s="33">
        <v>24.01</v>
      </c>
      <c r="F59" s="33">
        <v>24.31</v>
      </c>
      <c r="G59" s="33">
        <v>24.4</v>
      </c>
      <c r="H59" s="33">
        <v>24.8</v>
      </c>
      <c r="I59" s="34">
        <f>H59/G59*100</f>
        <v>101.63934426229508</v>
      </c>
      <c r="J59" s="36">
        <f t="shared" ref="J59:J65" si="11">H59/F59</f>
        <v>1.0201563142739614</v>
      </c>
      <c r="K59" s="38">
        <f t="shared" ref="K59:K65" si="12">H59/D59</f>
        <v>1.0464135021097047</v>
      </c>
    </row>
    <row r="60" spans="1:11" ht="63" x14ac:dyDescent="0.25">
      <c r="A60" s="32" t="s">
        <v>133</v>
      </c>
      <c r="B60" s="19" t="s">
        <v>134</v>
      </c>
      <c r="C60" s="19" t="s">
        <v>67</v>
      </c>
      <c r="D60" s="33">
        <v>326</v>
      </c>
      <c r="E60" s="33">
        <v>400</v>
      </c>
      <c r="F60" s="33">
        <v>658</v>
      </c>
      <c r="G60" s="33">
        <v>624</v>
      </c>
      <c r="H60" s="33">
        <v>657</v>
      </c>
      <c r="I60" s="34">
        <f>H60/G60*100</f>
        <v>105.28846153846155</v>
      </c>
      <c r="J60" s="36">
        <f t="shared" si="11"/>
        <v>0.99848024316109418</v>
      </c>
      <c r="K60" s="38">
        <f t="shared" si="12"/>
        <v>2.0153374233128836</v>
      </c>
    </row>
    <row r="61" spans="1:11" ht="47.25" x14ac:dyDescent="0.25">
      <c r="A61" s="32" t="s">
        <v>135</v>
      </c>
      <c r="B61" s="19" t="s">
        <v>136</v>
      </c>
      <c r="C61" s="19" t="s">
        <v>127</v>
      </c>
      <c r="D61" s="33">
        <v>53023</v>
      </c>
      <c r="E61" s="33">
        <v>55600</v>
      </c>
      <c r="F61" s="33">
        <v>78974</v>
      </c>
      <c r="G61" s="33">
        <v>44453</v>
      </c>
      <c r="H61" s="33">
        <v>54730</v>
      </c>
      <c r="I61" s="35">
        <f>H61/G61</f>
        <v>1.2311879963107102</v>
      </c>
      <c r="J61" s="36">
        <f t="shared" si="11"/>
        <v>0.69301289031833258</v>
      </c>
      <c r="K61" s="36">
        <f t="shared" si="12"/>
        <v>1.0321935763725176</v>
      </c>
    </row>
    <row r="62" spans="1:11" ht="78.75" x14ac:dyDescent="0.25">
      <c r="A62" s="28" t="s">
        <v>137</v>
      </c>
      <c r="B62" s="47" t="s">
        <v>138</v>
      </c>
      <c r="C62" s="47" t="s">
        <v>67</v>
      </c>
      <c r="D62" s="46">
        <v>0.28999999999999998</v>
      </c>
      <c r="E62" s="46">
        <v>0.36</v>
      </c>
      <c r="F62" s="46">
        <v>0.49</v>
      </c>
      <c r="G62" s="46">
        <v>0.25</v>
      </c>
      <c r="H62" s="46">
        <v>0.20599999999999999</v>
      </c>
      <c r="I62" s="39">
        <f>G62/H62*100</f>
        <v>121.35922330097088</v>
      </c>
      <c r="J62" s="36">
        <f t="shared" si="11"/>
        <v>0.42040816326530611</v>
      </c>
      <c r="K62" s="38">
        <f t="shared" si="12"/>
        <v>0.71034482758620687</v>
      </c>
    </row>
    <row r="63" spans="1:11" ht="78.75" x14ac:dyDescent="0.25">
      <c r="A63" s="28" t="s">
        <v>139</v>
      </c>
      <c r="B63" s="47" t="s">
        <v>140</v>
      </c>
      <c r="C63" s="47" t="s">
        <v>141</v>
      </c>
      <c r="D63" s="46">
        <v>324.60000000000002</v>
      </c>
      <c r="E63" s="46">
        <v>436.34</v>
      </c>
      <c r="F63" s="46">
        <v>585.36</v>
      </c>
      <c r="G63" s="46">
        <v>277.3</v>
      </c>
      <c r="H63" s="46">
        <v>259.7</v>
      </c>
      <c r="I63" s="39">
        <f>H63/G63*100</f>
        <v>93.653083303281633</v>
      </c>
      <c r="J63" s="36">
        <f t="shared" si="11"/>
        <v>0.44365860325269918</v>
      </c>
      <c r="K63" s="38">
        <f t="shared" si="12"/>
        <v>0.80006161429451628</v>
      </c>
    </row>
    <row r="64" spans="1:11" ht="94.5" x14ac:dyDescent="0.25">
      <c r="A64" s="32" t="s">
        <v>142</v>
      </c>
      <c r="B64" s="19" t="s">
        <v>143</v>
      </c>
      <c r="C64" s="19" t="s">
        <v>67</v>
      </c>
      <c r="D64" s="33">
        <v>100</v>
      </c>
      <c r="E64" s="33">
        <v>200</v>
      </c>
      <c r="F64" s="33">
        <v>133</v>
      </c>
      <c r="G64" s="33">
        <v>63</v>
      </c>
      <c r="H64" s="33">
        <v>97</v>
      </c>
      <c r="I64" s="34">
        <f>H64/G64*100</f>
        <v>153.96825396825398</v>
      </c>
      <c r="J64" s="36">
        <f t="shared" si="11"/>
        <v>0.72932330827067671</v>
      </c>
      <c r="K64" s="38">
        <f t="shared" si="12"/>
        <v>0.97</v>
      </c>
    </row>
    <row r="65" spans="1:11" ht="31.5" x14ac:dyDescent="0.25">
      <c r="A65" s="32" t="s">
        <v>144</v>
      </c>
      <c r="B65" s="19" t="s">
        <v>145</v>
      </c>
      <c r="C65" s="19" t="s">
        <v>146</v>
      </c>
      <c r="D65" s="33">
        <v>1389.9</v>
      </c>
      <c r="E65" s="33">
        <v>1391.1</v>
      </c>
      <c r="F65" s="33">
        <v>1391.1</v>
      </c>
      <c r="G65" s="33">
        <v>1402.88</v>
      </c>
      <c r="H65" s="33">
        <v>1392.6</v>
      </c>
      <c r="I65" s="34">
        <f>H65/G65*100</f>
        <v>99.267221715328461</v>
      </c>
      <c r="J65" s="36">
        <f t="shared" si="11"/>
        <v>1.0010782833728704</v>
      </c>
      <c r="K65" s="38">
        <f t="shared" si="12"/>
        <v>1.0019425857975393</v>
      </c>
    </row>
    <row r="66" spans="1:11" ht="47.25" x14ac:dyDescent="0.25">
      <c r="A66" s="32" t="s">
        <v>147</v>
      </c>
      <c r="B66" s="19" t="s">
        <v>148</v>
      </c>
      <c r="C66" s="19" t="s">
        <v>146</v>
      </c>
      <c r="D66" s="33">
        <v>24.5</v>
      </c>
      <c r="E66" s="33">
        <v>24</v>
      </c>
      <c r="F66" s="33">
        <v>16.600000000000001</v>
      </c>
      <c r="G66" s="33">
        <v>0</v>
      </c>
      <c r="H66" s="33">
        <v>5.3</v>
      </c>
      <c r="I66" s="34" t="e">
        <f t="shared" ref="I66:I78" si="13">H66/G66*100</f>
        <v>#DIV/0!</v>
      </c>
      <c r="J66" s="36">
        <f t="shared" ref="J66:J78" si="14">H66/F66</f>
        <v>0.31927710843373491</v>
      </c>
      <c r="K66" s="38">
        <f t="shared" ref="K66:K78" si="15">H66/D66</f>
        <v>0.21632653061224488</v>
      </c>
    </row>
    <row r="67" spans="1:11" ht="31.5" x14ac:dyDescent="0.25">
      <c r="A67" s="32" t="s">
        <v>149</v>
      </c>
      <c r="B67" s="19" t="s">
        <v>150</v>
      </c>
      <c r="C67" s="19" t="s">
        <v>146</v>
      </c>
      <c r="D67" s="33">
        <v>2.4</v>
      </c>
      <c r="E67" s="33">
        <v>0.1</v>
      </c>
      <c r="F67" s="33">
        <v>1.8</v>
      </c>
      <c r="G67" s="33">
        <v>0</v>
      </c>
      <c r="H67" s="33">
        <v>11.9</v>
      </c>
      <c r="I67" s="34" t="e">
        <f t="shared" si="13"/>
        <v>#DIV/0!</v>
      </c>
      <c r="J67" s="36">
        <f t="shared" si="14"/>
        <v>6.6111111111111107</v>
      </c>
      <c r="K67" s="38">
        <f t="shared" si="15"/>
        <v>4.9583333333333339</v>
      </c>
    </row>
    <row r="68" spans="1:11" ht="31.5" x14ac:dyDescent="0.25">
      <c r="A68" s="32" t="s">
        <v>151</v>
      </c>
      <c r="B68" s="19" t="s">
        <v>152</v>
      </c>
      <c r="C68" s="19" t="s">
        <v>58</v>
      </c>
      <c r="D68" s="33">
        <v>78.8</v>
      </c>
      <c r="E68" s="33">
        <v>78</v>
      </c>
      <c r="F68" s="33">
        <v>77</v>
      </c>
      <c r="G68" s="33">
        <v>78</v>
      </c>
      <c r="H68" s="33">
        <v>77</v>
      </c>
      <c r="I68" s="34">
        <f t="shared" si="13"/>
        <v>98.71794871794873</v>
      </c>
      <c r="J68" s="36">
        <f t="shared" si="14"/>
        <v>1</v>
      </c>
      <c r="K68" s="38">
        <f t="shared" si="15"/>
        <v>0.97715736040609136</v>
      </c>
    </row>
    <row r="69" spans="1:11" ht="31.5" x14ac:dyDescent="0.25">
      <c r="A69" s="32" t="s">
        <v>153</v>
      </c>
      <c r="B69" s="19" t="s">
        <v>154</v>
      </c>
      <c r="C69" s="19" t="s">
        <v>146</v>
      </c>
      <c r="D69" s="33">
        <v>67.5</v>
      </c>
      <c r="E69" s="33">
        <v>67.599999999999994</v>
      </c>
      <c r="F69" s="33">
        <v>67.599999999999994</v>
      </c>
      <c r="G69" s="33">
        <v>74.8</v>
      </c>
      <c r="H69" s="33">
        <v>67.599999999999994</v>
      </c>
      <c r="I69" s="34">
        <f t="shared" si="13"/>
        <v>90.37433155080214</v>
      </c>
      <c r="J69" s="36">
        <f t="shared" si="14"/>
        <v>1</v>
      </c>
      <c r="K69" s="38">
        <f t="shared" si="15"/>
        <v>1.0014814814814814</v>
      </c>
    </row>
    <row r="70" spans="1:11" ht="31.5" x14ac:dyDescent="0.25">
      <c r="A70" s="32" t="s">
        <v>155</v>
      </c>
      <c r="B70" s="19" t="s">
        <v>156</v>
      </c>
      <c r="C70" s="19" t="s">
        <v>58</v>
      </c>
      <c r="D70" s="33">
        <v>66</v>
      </c>
      <c r="E70" s="33">
        <v>66</v>
      </c>
      <c r="F70" s="33">
        <v>65</v>
      </c>
      <c r="G70" s="33">
        <v>65</v>
      </c>
      <c r="H70" s="33">
        <v>65</v>
      </c>
      <c r="I70" s="34">
        <f t="shared" si="13"/>
        <v>100</v>
      </c>
      <c r="J70" s="36">
        <f t="shared" si="14"/>
        <v>1</v>
      </c>
      <c r="K70" s="38">
        <f t="shared" si="15"/>
        <v>0.98484848484848486</v>
      </c>
    </row>
    <row r="71" spans="1:11" ht="31.5" x14ac:dyDescent="0.25">
      <c r="A71" s="32" t="s">
        <v>157</v>
      </c>
      <c r="B71" s="19" t="s">
        <v>158</v>
      </c>
      <c r="C71" s="19" t="s">
        <v>146</v>
      </c>
      <c r="D71" s="33">
        <v>0.187</v>
      </c>
      <c r="E71" s="33">
        <v>0.3</v>
      </c>
      <c r="F71" s="33">
        <v>0.3</v>
      </c>
      <c r="G71" s="33">
        <v>0</v>
      </c>
      <c r="H71" s="33">
        <v>0.3</v>
      </c>
      <c r="I71" s="34" t="e">
        <f t="shared" si="13"/>
        <v>#DIV/0!</v>
      </c>
      <c r="J71" s="36">
        <f t="shared" si="14"/>
        <v>1</v>
      </c>
      <c r="K71" s="38">
        <f t="shared" si="15"/>
        <v>1.6042780748663101</v>
      </c>
    </row>
    <row r="72" spans="1:11" ht="31.5" x14ac:dyDescent="0.25">
      <c r="A72" s="32" t="s">
        <v>159</v>
      </c>
      <c r="B72" s="19" t="s">
        <v>160</v>
      </c>
      <c r="C72" s="19" t="s">
        <v>146</v>
      </c>
      <c r="D72" s="33">
        <v>0</v>
      </c>
      <c r="E72" s="33">
        <v>0.1</v>
      </c>
      <c r="F72" s="33">
        <v>0.4</v>
      </c>
      <c r="G72" s="33">
        <v>0</v>
      </c>
      <c r="H72" s="33">
        <v>0</v>
      </c>
      <c r="I72" s="34" t="e">
        <f t="shared" si="13"/>
        <v>#DIV/0!</v>
      </c>
      <c r="J72" s="36">
        <f t="shared" si="14"/>
        <v>0</v>
      </c>
      <c r="K72" s="38" t="e">
        <f t="shared" si="15"/>
        <v>#DIV/0!</v>
      </c>
    </row>
    <row r="73" spans="1:11" ht="31.5" x14ac:dyDescent="0.25">
      <c r="A73" s="70" t="s">
        <v>161</v>
      </c>
      <c r="B73" s="19" t="s">
        <v>162</v>
      </c>
      <c r="C73" s="19" t="s">
        <v>146</v>
      </c>
      <c r="D73" s="33">
        <v>42.44</v>
      </c>
      <c r="E73" s="33">
        <v>32.51</v>
      </c>
      <c r="F73" s="33">
        <v>32.46</v>
      </c>
      <c r="G73" s="33">
        <v>31.46</v>
      </c>
      <c r="H73" s="33">
        <v>32.200000000000003</v>
      </c>
      <c r="I73" s="34">
        <f t="shared" si="13"/>
        <v>102.35219326128417</v>
      </c>
      <c r="J73" s="36">
        <f t="shared" si="14"/>
        <v>0.99199014171287747</v>
      </c>
      <c r="K73" s="38">
        <f t="shared" si="15"/>
        <v>0.75871819038642796</v>
      </c>
    </row>
    <row r="74" spans="1:11" x14ac:dyDescent="0.25">
      <c r="A74" s="70"/>
      <c r="B74" s="19" t="s">
        <v>163</v>
      </c>
      <c r="C74" s="19" t="s">
        <v>146</v>
      </c>
      <c r="D74" s="33">
        <v>5.0199999999999996</v>
      </c>
      <c r="E74" s="33">
        <v>2.4</v>
      </c>
      <c r="F74" s="33">
        <v>2.2000000000000002</v>
      </c>
      <c r="G74" s="33">
        <v>0.3</v>
      </c>
      <c r="H74" s="33">
        <v>0.56000000000000005</v>
      </c>
      <c r="I74" s="34">
        <f t="shared" si="13"/>
        <v>186.66666666666669</v>
      </c>
      <c r="J74" s="36">
        <f t="shared" si="14"/>
        <v>0.25454545454545457</v>
      </c>
      <c r="K74" s="38">
        <f t="shared" si="15"/>
        <v>0.11155378486055779</v>
      </c>
    </row>
    <row r="75" spans="1:11" ht="31.5" x14ac:dyDescent="0.25">
      <c r="A75" s="32" t="s">
        <v>164</v>
      </c>
      <c r="B75" s="19" t="s">
        <v>165</v>
      </c>
      <c r="C75" s="19" t="s">
        <v>146</v>
      </c>
      <c r="D75" s="33">
        <v>0.85</v>
      </c>
      <c r="E75" s="33">
        <v>1.1000000000000001</v>
      </c>
      <c r="F75" s="33">
        <v>1.5</v>
      </c>
      <c r="G75" s="33">
        <v>0</v>
      </c>
      <c r="H75" s="33">
        <v>2.6</v>
      </c>
      <c r="I75" s="34" t="e">
        <f t="shared" si="13"/>
        <v>#DIV/0!</v>
      </c>
      <c r="J75" s="36">
        <f t="shared" si="14"/>
        <v>1.7333333333333334</v>
      </c>
      <c r="K75" s="38">
        <f t="shared" si="15"/>
        <v>3.0588235294117649</v>
      </c>
    </row>
    <row r="76" spans="1:11" ht="31.5" x14ac:dyDescent="0.25">
      <c r="A76" s="32" t="s">
        <v>166</v>
      </c>
      <c r="B76" s="19" t="s">
        <v>167</v>
      </c>
      <c r="C76" s="19" t="s">
        <v>146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4" t="e">
        <f t="shared" si="13"/>
        <v>#DIV/0!</v>
      </c>
      <c r="J76" s="36" t="e">
        <f t="shared" si="14"/>
        <v>#DIV/0!</v>
      </c>
      <c r="K76" s="38" t="e">
        <f t="shared" si="15"/>
        <v>#DIV/0!</v>
      </c>
    </row>
    <row r="77" spans="1:11" ht="78.75" x14ac:dyDescent="0.25">
      <c r="A77" s="28" t="s">
        <v>168</v>
      </c>
      <c r="B77" s="47" t="s">
        <v>169</v>
      </c>
      <c r="C77" s="47" t="s">
        <v>58</v>
      </c>
      <c r="D77" s="46">
        <v>95.3</v>
      </c>
      <c r="E77" s="46">
        <v>93</v>
      </c>
      <c r="F77" s="46">
        <v>93</v>
      </c>
      <c r="G77" s="46">
        <v>88</v>
      </c>
      <c r="H77" s="46">
        <v>93.3</v>
      </c>
      <c r="I77" s="39">
        <f t="shared" si="13"/>
        <v>106.02272727272728</v>
      </c>
      <c r="J77" s="36">
        <f t="shared" si="14"/>
        <v>1.0032258064516129</v>
      </c>
      <c r="K77" s="38">
        <f t="shared" si="15"/>
        <v>0.97901364113326339</v>
      </c>
    </row>
    <row r="78" spans="1:11" ht="47.25" x14ac:dyDescent="0.25">
      <c r="A78" s="32" t="s">
        <v>170</v>
      </c>
      <c r="B78" s="19" t="s">
        <v>171</v>
      </c>
      <c r="C78" s="19" t="s">
        <v>146</v>
      </c>
      <c r="D78" s="33">
        <v>402.2</v>
      </c>
      <c r="E78" s="33">
        <v>402.2</v>
      </c>
      <c r="F78" s="33">
        <v>402.2</v>
      </c>
      <c r="G78" s="33">
        <v>425.08</v>
      </c>
      <c r="H78" s="33">
        <v>402.2</v>
      </c>
      <c r="I78" s="34">
        <f t="shared" si="13"/>
        <v>94.617483767761371</v>
      </c>
      <c r="J78" s="36">
        <f t="shared" si="14"/>
        <v>1</v>
      </c>
      <c r="K78" s="38">
        <f t="shared" si="15"/>
        <v>1</v>
      </c>
    </row>
    <row r="79" spans="1:11" ht="47.25" x14ac:dyDescent="0.25">
      <c r="A79" s="70" t="s">
        <v>172</v>
      </c>
      <c r="B79" s="19" t="s">
        <v>173</v>
      </c>
      <c r="C79" s="19" t="s">
        <v>146</v>
      </c>
      <c r="D79" s="33">
        <v>886.1</v>
      </c>
      <c r="E79" s="33">
        <v>886.1</v>
      </c>
      <c r="F79" s="33">
        <v>923.04</v>
      </c>
      <c r="G79" s="33">
        <v>900</v>
      </c>
      <c r="H79" s="33">
        <v>900</v>
      </c>
      <c r="I79" s="33">
        <f t="shared" ref="I79:I89" si="16">H79/G79*100</f>
        <v>100</v>
      </c>
      <c r="J79" s="36">
        <f t="shared" ref="J79:J89" si="17">H79/F79</f>
        <v>0.9750390015600624</v>
      </c>
      <c r="K79" s="38">
        <f t="shared" ref="K79:K89" si="18">H79/D79</f>
        <v>1.0156867170748223</v>
      </c>
    </row>
    <row r="80" spans="1:11" ht="31.5" x14ac:dyDescent="0.25">
      <c r="A80" s="70"/>
      <c r="B80" s="19" t="s">
        <v>174</v>
      </c>
      <c r="C80" s="19" t="s">
        <v>146</v>
      </c>
      <c r="D80" s="33">
        <v>656.8</v>
      </c>
      <c r="E80" s="33">
        <v>656.8</v>
      </c>
      <c r="F80" s="33">
        <v>337.1</v>
      </c>
      <c r="G80" s="33">
        <v>639.11900000000003</v>
      </c>
      <c r="H80" s="33">
        <v>639.11900000000003</v>
      </c>
      <c r="I80" s="33">
        <f t="shared" si="16"/>
        <v>100</v>
      </c>
      <c r="J80" s="36">
        <f t="shared" si="17"/>
        <v>1.8959329575793533</v>
      </c>
      <c r="K80" s="38">
        <f t="shared" si="18"/>
        <v>0.97308008526187584</v>
      </c>
    </row>
    <row r="81" spans="1:11" ht="47.25" x14ac:dyDescent="0.25">
      <c r="A81" s="70" t="s">
        <v>175</v>
      </c>
      <c r="B81" s="19" t="s">
        <v>176</v>
      </c>
      <c r="C81" s="19" t="s">
        <v>146</v>
      </c>
      <c r="D81" s="33">
        <v>1230.0999999999999</v>
      </c>
      <c r="E81" s="33">
        <v>1230.0999999999999</v>
      </c>
      <c r="F81" s="33">
        <v>1230.0999999999999</v>
      </c>
      <c r="G81" s="33">
        <v>1209.2</v>
      </c>
      <c r="H81" s="33">
        <v>1209.2</v>
      </c>
      <c r="I81" s="33">
        <f t="shared" si="16"/>
        <v>100</v>
      </c>
      <c r="J81" s="36">
        <f t="shared" si="17"/>
        <v>0.98300951142183568</v>
      </c>
      <c r="K81" s="38">
        <f t="shared" si="18"/>
        <v>0.98300951142183568</v>
      </c>
    </row>
    <row r="82" spans="1:11" x14ac:dyDescent="0.25">
      <c r="A82" s="70"/>
      <c r="B82" s="19" t="s">
        <v>177</v>
      </c>
      <c r="C82" s="19" t="s">
        <v>146</v>
      </c>
      <c r="D82" s="33">
        <v>68.900000000000006</v>
      </c>
      <c r="E82" s="33">
        <v>68.900000000000006</v>
      </c>
      <c r="F82" s="33">
        <v>68.900000000000006</v>
      </c>
      <c r="G82" s="33">
        <v>71</v>
      </c>
      <c r="H82" s="33">
        <v>71</v>
      </c>
      <c r="I82" s="33">
        <f t="shared" si="16"/>
        <v>100</v>
      </c>
      <c r="J82" s="36">
        <f t="shared" si="17"/>
        <v>1.0304789550072568</v>
      </c>
      <c r="K82" s="38">
        <f t="shared" si="18"/>
        <v>1.0304789550072568</v>
      </c>
    </row>
    <row r="83" spans="1:11" x14ac:dyDescent="0.25">
      <c r="A83" s="70"/>
      <c r="B83" s="19" t="s">
        <v>178</v>
      </c>
      <c r="C83" s="19" t="s">
        <v>146</v>
      </c>
      <c r="D83" s="33">
        <v>238.2</v>
      </c>
      <c r="E83" s="33">
        <v>238.2</v>
      </c>
      <c r="F83" s="33">
        <v>238.2</v>
      </c>
      <c r="G83" s="33">
        <v>238.2</v>
      </c>
      <c r="H83" s="33">
        <v>238.2</v>
      </c>
      <c r="I83" s="33">
        <f t="shared" si="16"/>
        <v>100</v>
      </c>
      <c r="J83" s="36">
        <f t="shared" si="17"/>
        <v>1</v>
      </c>
      <c r="K83" s="38">
        <f t="shared" si="18"/>
        <v>1</v>
      </c>
    </row>
    <row r="84" spans="1:11" x14ac:dyDescent="0.25">
      <c r="A84" s="70"/>
      <c r="B84" s="19" t="s">
        <v>179</v>
      </c>
      <c r="C84" s="19" t="s">
        <v>146</v>
      </c>
      <c r="D84" s="33">
        <v>923</v>
      </c>
      <c r="E84" s="33">
        <v>923</v>
      </c>
      <c r="F84" s="33">
        <v>923</v>
      </c>
      <c r="G84" s="33">
        <v>900</v>
      </c>
      <c r="H84" s="33">
        <v>900</v>
      </c>
      <c r="I84" s="33">
        <f t="shared" si="16"/>
        <v>100</v>
      </c>
      <c r="J84" s="36">
        <f t="shared" si="17"/>
        <v>0.97508125677139756</v>
      </c>
      <c r="K84" s="38">
        <f t="shared" si="18"/>
        <v>0.97508125677139756</v>
      </c>
    </row>
    <row r="85" spans="1:11" ht="141.75" x14ac:dyDescent="0.25">
      <c r="A85" s="32" t="s">
        <v>180</v>
      </c>
      <c r="B85" s="19" t="s">
        <v>181</v>
      </c>
      <c r="C85" s="19" t="s">
        <v>58</v>
      </c>
      <c r="D85" s="33">
        <v>70</v>
      </c>
      <c r="E85" s="33">
        <v>69.7</v>
      </c>
      <c r="F85" s="33">
        <v>69.400000000000006</v>
      </c>
      <c r="G85" s="33">
        <v>70.599999999999994</v>
      </c>
      <c r="H85" s="33">
        <v>70.599999999999994</v>
      </c>
      <c r="I85" s="33">
        <f t="shared" si="16"/>
        <v>100</v>
      </c>
      <c r="J85" s="36">
        <f t="shared" si="17"/>
        <v>1.0172910662824206</v>
      </c>
      <c r="K85" s="38">
        <f t="shared" si="18"/>
        <v>1.0085714285714285</v>
      </c>
    </row>
    <row r="86" spans="1:11" ht="47.25" x14ac:dyDescent="0.25">
      <c r="A86" s="32" t="s">
        <v>182</v>
      </c>
      <c r="B86" s="19" t="s">
        <v>183</v>
      </c>
      <c r="C86" s="19" t="s">
        <v>146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 t="e">
        <f t="shared" si="16"/>
        <v>#DIV/0!</v>
      </c>
      <c r="J86" s="9" t="e">
        <f t="shared" si="17"/>
        <v>#DIV/0!</v>
      </c>
      <c r="K86" s="10" t="e">
        <f t="shared" si="18"/>
        <v>#DIV/0!</v>
      </c>
    </row>
    <row r="87" spans="1:11" ht="207" customHeight="1" x14ac:dyDescent="0.25">
      <c r="A87" s="32" t="s">
        <v>184</v>
      </c>
      <c r="B87" s="19" t="s">
        <v>185</v>
      </c>
      <c r="C87" s="19" t="s">
        <v>58</v>
      </c>
      <c r="D87" s="33">
        <v>0.2</v>
      </c>
      <c r="E87" s="33">
        <v>0</v>
      </c>
      <c r="F87" s="33">
        <v>0</v>
      </c>
      <c r="G87" s="33">
        <v>0</v>
      </c>
      <c r="H87" s="33">
        <v>0</v>
      </c>
      <c r="I87" s="33" t="e">
        <f t="shared" si="16"/>
        <v>#DIV/0!</v>
      </c>
      <c r="J87" s="9" t="e">
        <f t="shared" si="17"/>
        <v>#DIV/0!</v>
      </c>
      <c r="K87" s="10">
        <f t="shared" si="18"/>
        <v>0</v>
      </c>
    </row>
    <row r="88" spans="1:11" ht="47.25" x14ac:dyDescent="0.25">
      <c r="A88" s="32" t="s">
        <v>186</v>
      </c>
      <c r="B88" s="19" t="s">
        <v>187</v>
      </c>
      <c r="C88" s="19" t="s">
        <v>188</v>
      </c>
      <c r="D88" s="33">
        <v>495.3</v>
      </c>
      <c r="E88" s="33">
        <v>481.1</v>
      </c>
      <c r="F88" s="33">
        <v>485.9</v>
      </c>
      <c r="G88" s="33">
        <v>493.6</v>
      </c>
      <c r="H88" s="33">
        <v>611.9</v>
      </c>
      <c r="I88" s="34">
        <f t="shared" si="16"/>
        <v>123.96677471636951</v>
      </c>
      <c r="J88" s="36">
        <f t="shared" si="17"/>
        <v>1.2593126157645607</v>
      </c>
      <c r="K88" s="38">
        <f t="shared" si="18"/>
        <v>1.2354128810821723</v>
      </c>
    </row>
    <row r="89" spans="1:11" ht="47.25" x14ac:dyDescent="0.25">
      <c r="A89" s="32" t="s">
        <v>189</v>
      </c>
      <c r="B89" s="19" t="s">
        <v>190</v>
      </c>
      <c r="C89" s="19" t="s">
        <v>191</v>
      </c>
      <c r="D89" s="33">
        <v>59.1</v>
      </c>
      <c r="E89" s="33">
        <v>58.2</v>
      </c>
      <c r="F89" s="33">
        <v>59</v>
      </c>
      <c r="G89" s="33">
        <v>61.2</v>
      </c>
      <c r="H89" s="33">
        <v>75.3</v>
      </c>
      <c r="I89" s="34">
        <f t="shared" si="16"/>
        <v>123.03921568627449</v>
      </c>
      <c r="J89" s="36">
        <f t="shared" si="17"/>
        <v>1.2762711864406779</v>
      </c>
      <c r="K89" s="38">
        <f t="shared" si="18"/>
        <v>1.2741116751269035</v>
      </c>
    </row>
    <row r="90" spans="1:11" ht="15.75" customHeight="1" x14ac:dyDescent="0.25">
      <c r="A90" s="73" t="s">
        <v>192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1:11" ht="47.25" x14ac:dyDescent="0.25">
      <c r="A91" s="32" t="s">
        <v>193</v>
      </c>
      <c r="B91" s="33" t="s">
        <v>194</v>
      </c>
      <c r="C91" s="33" t="s">
        <v>146</v>
      </c>
      <c r="D91" s="33">
        <v>1.198</v>
      </c>
      <c r="E91" s="33">
        <v>1.7</v>
      </c>
      <c r="F91" s="33">
        <v>2.1</v>
      </c>
      <c r="G91" s="33">
        <v>7.08</v>
      </c>
      <c r="H91" s="33">
        <v>2.2000000000000002</v>
      </c>
      <c r="I91" s="34">
        <f>H91/G91*100</f>
        <v>31.073446327683619</v>
      </c>
      <c r="J91" s="36">
        <f>H91/F91</f>
        <v>1.0476190476190477</v>
      </c>
      <c r="K91" s="38">
        <f>H91/D91</f>
        <v>1.8363939899833057</v>
      </c>
    </row>
    <row r="92" spans="1:11" ht="31.5" x14ac:dyDescent="0.25">
      <c r="A92" s="32" t="s">
        <v>195</v>
      </c>
      <c r="B92" s="33" t="s">
        <v>196</v>
      </c>
      <c r="C92" s="33" t="s">
        <v>197</v>
      </c>
      <c r="D92" s="33">
        <v>1428</v>
      </c>
      <c r="E92" s="33">
        <v>3768</v>
      </c>
      <c r="F92" s="33">
        <v>2020</v>
      </c>
      <c r="G92" s="33">
        <v>8988</v>
      </c>
      <c r="H92" s="33">
        <v>1343</v>
      </c>
      <c r="I92" s="34">
        <f t="shared" ref="I92:I95" si="19">H92/G92*100</f>
        <v>14.942145082331997</v>
      </c>
      <c r="J92" s="36">
        <f t="shared" ref="J92:J95" si="20">H92/F92</f>
        <v>0.66485148514851489</v>
      </c>
      <c r="K92" s="38">
        <f t="shared" ref="K92:K95" si="21">H92/D92</f>
        <v>0.94047619047619047</v>
      </c>
    </row>
    <row r="93" spans="1:11" ht="57" customHeight="1" x14ac:dyDescent="0.25">
      <c r="A93" s="32" t="s">
        <v>198</v>
      </c>
      <c r="B93" s="33" t="s">
        <v>199</v>
      </c>
      <c r="C93" s="33" t="s">
        <v>127</v>
      </c>
      <c r="D93" s="33">
        <v>1040000</v>
      </c>
      <c r="E93" s="33">
        <v>1040000</v>
      </c>
      <c r="F93" s="33">
        <v>1045000</v>
      </c>
      <c r="G93" s="33">
        <v>1045000</v>
      </c>
      <c r="H93" s="33">
        <v>1045000</v>
      </c>
      <c r="I93" s="34">
        <f t="shared" si="19"/>
        <v>100</v>
      </c>
      <c r="J93" s="36">
        <f t="shared" si="20"/>
        <v>1</v>
      </c>
      <c r="K93" s="38">
        <f t="shared" si="21"/>
        <v>1.0048076923076923</v>
      </c>
    </row>
    <row r="94" spans="1:11" ht="47.25" x14ac:dyDescent="0.25">
      <c r="A94" s="32" t="s">
        <v>200</v>
      </c>
      <c r="B94" s="33" t="s">
        <v>201</v>
      </c>
      <c r="C94" s="33" t="s">
        <v>197</v>
      </c>
      <c r="D94" s="33">
        <v>1422</v>
      </c>
      <c r="E94" s="33">
        <v>733</v>
      </c>
      <c r="F94" s="33">
        <v>750</v>
      </c>
      <c r="G94" s="33">
        <v>826</v>
      </c>
      <c r="H94" s="33">
        <v>850</v>
      </c>
      <c r="I94" s="34">
        <f t="shared" si="19"/>
        <v>102.90556900726394</v>
      </c>
      <c r="J94" s="36">
        <f t="shared" si="20"/>
        <v>1.1333333333333333</v>
      </c>
      <c r="K94" s="38">
        <f t="shared" si="21"/>
        <v>0.59774964838255973</v>
      </c>
    </row>
    <row r="95" spans="1:11" ht="47.25" x14ac:dyDescent="0.25">
      <c r="A95" s="32" t="s">
        <v>202</v>
      </c>
      <c r="B95" s="33" t="s">
        <v>203</v>
      </c>
      <c r="C95" s="33" t="s">
        <v>91</v>
      </c>
      <c r="D95" s="33">
        <v>6</v>
      </c>
      <c r="E95" s="33">
        <v>3</v>
      </c>
      <c r="F95" s="33">
        <v>5</v>
      </c>
      <c r="G95" s="33">
        <v>4</v>
      </c>
      <c r="H95" s="33">
        <v>4</v>
      </c>
      <c r="I95" s="34">
        <f t="shared" si="19"/>
        <v>100</v>
      </c>
      <c r="J95" s="36">
        <f t="shared" si="20"/>
        <v>0.8</v>
      </c>
      <c r="K95" s="38">
        <f t="shared" si="21"/>
        <v>0.66666666666666663</v>
      </c>
    </row>
    <row r="96" spans="1:11" ht="78.75" x14ac:dyDescent="0.25">
      <c r="A96" s="32" t="s">
        <v>204</v>
      </c>
      <c r="B96" s="33" t="s">
        <v>205</v>
      </c>
      <c r="C96" s="33" t="s">
        <v>146</v>
      </c>
      <c r="D96" s="33">
        <v>24.2</v>
      </c>
      <c r="E96" s="33">
        <v>20.399999999999999</v>
      </c>
      <c r="F96" s="33">
        <v>22.1</v>
      </c>
      <c r="G96" s="33">
        <v>6.79</v>
      </c>
      <c r="H96" s="33">
        <v>11.4</v>
      </c>
      <c r="I96" s="34">
        <f>H96/G96*100</f>
        <v>167.8939617083947</v>
      </c>
      <c r="J96" s="36">
        <f>H96/F96</f>
        <v>0.51583710407239813</v>
      </c>
      <c r="K96" s="38">
        <f>H96/D96</f>
        <v>0.4710743801652893</v>
      </c>
    </row>
    <row r="97" spans="1:11" ht="15.75" customHeight="1" x14ac:dyDescent="0.25">
      <c r="A97" s="73" t="s">
        <v>206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1:11" ht="63" x14ac:dyDescent="0.25">
      <c r="A98" s="32" t="s">
        <v>207</v>
      </c>
      <c r="B98" s="33" t="s">
        <v>208</v>
      </c>
      <c r="C98" s="33" t="s">
        <v>209</v>
      </c>
      <c r="D98" s="33">
        <v>16175</v>
      </c>
      <c r="E98" s="33">
        <v>15666.9</v>
      </c>
      <c r="F98" s="33">
        <v>16061.7</v>
      </c>
      <c r="G98" s="33">
        <v>22647.65</v>
      </c>
      <c r="H98" s="34">
        <v>25537</v>
      </c>
      <c r="I98" s="35">
        <f>H98/G98*100</f>
        <v>112.75783580194853</v>
      </c>
      <c r="J98" s="36">
        <f>H98/F98</f>
        <v>1.5899313273190259</v>
      </c>
      <c r="K98" s="36">
        <f>H98/D98</f>
        <v>1.5787944358578052</v>
      </c>
    </row>
    <row r="99" spans="1:11" ht="31.5" x14ac:dyDescent="0.25">
      <c r="A99" s="70" t="s">
        <v>210</v>
      </c>
      <c r="B99" s="33" t="s">
        <v>211</v>
      </c>
      <c r="C99" s="33" t="s">
        <v>209</v>
      </c>
      <c r="D99" s="33">
        <v>15623.7</v>
      </c>
      <c r="E99" s="33">
        <v>15121</v>
      </c>
      <c r="F99" s="33">
        <v>15458.2</v>
      </c>
      <c r="G99" s="33">
        <v>22312.48</v>
      </c>
      <c r="H99" s="34">
        <v>26776</v>
      </c>
      <c r="I99" s="35">
        <f t="shared" ref="I99:I117" si="22">H99/G99*100</f>
        <v>120.00458935985601</v>
      </c>
      <c r="J99" s="36">
        <f t="shared" ref="J99:J117" si="23">H99/F99</f>
        <v>1.7321551021464334</v>
      </c>
      <c r="K99" s="36">
        <f t="shared" ref="K99:K117" si="24">H99/D99</f>
        <v>1.7138065887081804</v>
      </c>
    </row>
    <row r="100" spans="1:11" x14ac:dyDescent="0.25">
      <c r="A100" s="70"/>
      <c r="B100" s="33" t="s">
        <v>212</v>
      </c>
      <c r="C100" s="33" t="s">
        <v>209</v>
      </c>
      <c r="D100" s="33">
        <v>14078.4</v>
      </c>
      <c r="E100" s="33">
        <v>13898</v>
      </c>
      <c r="F100" s="33">
        <v>14003.2</v>
      </c>
      <c r="G100" s="33">
        <v>20719.68</v>
      </c>
      <c r="H100" s="34">
        <v>25183.200000000001</v>
      </c>
      <c r="I100" s="35">
        <f t="shared" si="22"/>
        <v>121.54241764351572</v>
      </c>
      <c r="J100" s="36">
        <f t="shared" si="23"/>
        <v>1.7983889396709323</v>
      </c>
      <c r="K100" s="36">
        <f t="shared" si="24"/>
        <v>1.7887828162291171</v>
      </c>
    </row>
    <row r="101" spans="1:11" ht="31.5" x14ac:dyDescent="0.25">
      <c r="A101" s="32" t="s">
        <v>213</v>
      </c>
      <c r="B101" s="33" t="s">
        <v>214</v>
      </c>
      <c r="C101" s="33"/>
      <c r="D101" s="33">
        <v>14.8</v>
      </c>
      <c r="E101" s="33">
        <v>5.9</v>
      </c>
      <c r="F101" s="33">
        <v>6.7</v>
      </c>
      <c r="G101" s="33">
        <v>4.34</v>
      </c>
      <c r="H101" s="34">
        <v>7.43</v>
      </c>
      <c r="I101" s="35">
        <f t="shared" si="22"/>
        <v>171.19815668202764</v>
      </c>
      <c r="J101" s="36">
        <f t="shared" si="23"/>
        <v>1.1089552238805969</v>
      </c>
      <c r="K101" s="36">
        <f t="shared" si="24"/>
        <v>0.50202702702702695</v>
      </c>
    </row>
    <row r="102" spans="1:11" ht="47.25" x14ac:dyDescent="0.25">
      <c r="A102" s="70" t="s">
        <v>215</v>
      </c>
      <c r="B102" s="33" t="s">
        <v>216</v>
      </c>
      <c r="C102" s="33" t="s">
        <v>209</v>
      </c>
      <c r="D102" s="33">
        <v>536.5</v>
      </c>
      <c r="E102" s="33">
        <v>540.1</v>
      </c>
      <c r="F102" s="33">
        <v>596.79999999999995</v>
      </c>
      <c r="G102" s="33">
        <v>330.83</v>
      </c>
      <c r="H102" s="34">
        <v>348.02</v>
      </c>
      <c r="I102" s="35">
        <f t="shared" si="22"/>
        <v>105.19602212616752</v>
      </c>
      <c r="J102" s="36">
        <f t="shared" si="23"/>
        <v>0.58314343163538873</v>
      </c>
      <c r="K102" s="36">
        <f t="shared" si="24"/>
        <v>0.64868592730661689</v>
      </c>
    </row>
    <row r="103" spans="1:11" x14ac:dyDescent="0.25">
      <c r="A103" s="70"/>
      <c r="B103" s="33" t="s">
        <v>212</v>
      </c>
      <c r="C103" s="33" t="s">
        <v>209</v>
      </c>
      <c r="D103" s="33">
        <v>514.9</v>
      </c>
      <c r="E103" s="33">
        <v>538.5</v>
      </c>
      <c r="F103" s="33">
        <v>595.1</v>
      </c>
      <c r="G103" s="33">
        <v>329.6</v>
      </c>
      <c r="H103" s="34">
        <v>346.35</v>
      </c>
      <c r="I103" s="35">
        <f t="shared" si="22"/>
        <v>105.08191747572815</v>
      </c>
      <c r="J103" s="36">
        <f t="shared" si="23"/>
        <v>0.58200302470173082</v>
      </c>
      <c r="K103" s="36">
        <f t="shared" si="24"/>
        <v>0.67265488444358135</v>
      </c>
    </row>
    <row r="104" spans="1:11" ht="47.25" x14ac:dyDescent="0.25">
      <c r="A104" s="32" t="s">
        <v>217</v>
      </c>
      <c r="B104" s="33" t="s">
        <v>218</v>
      </c>
      <c r="C104" s="33" t="s">
        <v>209</v>
      </c>
      <c r="D104" s="33">
        <v>4840.3</v>
      </c>
      <c r="E104" s="33">
        <v>5713.4</v>
      </c>
      <c r="F104" s="33">
        <v>6477.1</v>
      </c>
      <c r="G104" s="33">
        <v>6924.3</v>
      </c>
      <c r="H104" s="34">
        <v>3640.02</v>
      </c>
      <c r="I104" s="35">
        <f t="shared" si="22"/>
        <v>52.5687795156189</v>
      </c>
      <c r="J104" s="36">
        <f t="shared" si="23"/>
        <v>0.56198298621296561</v>
      </c>
      <c r="K104" s="36">
        <f t="shared" si="24"/>
        <v>0.75202363489866331</v>
      </c>
    </row>
    <row r="105" spans="1:11" ht="31.5" x14ac:dyDescent="0.25">
      <c r="A105" s="32" t="s">
        <v>219</v>
      </c>
      <c r="B105" s="33" t="s">
        <v>220</v>
      </c>
      <c r="C105" s="33" t="s">
        <v>67</v>
      </c>
      <c r="D105" s="46">
        <v>34315</v>
      </c>
      <c r="E105" s="46">
        <v>34345</v>
      </c>
      <c r="F105" s="46">
        <v>34380</v>
      </c>
      <c r="G105" s="46">
        <v>36597</v>
      </c>
      <c r="H105" s="39">
        <v>36479</v>
      </c>
      <c r="I105" s="35">
        <f t="shared" si="22"/>
        <v>99.677569199661178</v>
      </c>
      <c r="J105" s="36">
        <f t="shared" si="23"/>
        <v>1.0610529377545084</v>
      </c>
      <c r="K105" s="36">
        <f t="shared" si="24"/>
        <v>1.0630628005245519</v>
      </c>
    </row>
    <row r="106" spans="1:11" ht="47.25" x14ac:dyDescent="0.25">
      <c r="A106" s="32" t="s">
        <v>221</v>
      </c>
      <c r="B106" s="33" t="s">
        <v>222</v>
      </c>
      <c r="C106" s="33" t="s">
        <v>33</v>
      </c>
      <c r="D106" s="46">
        <v>68.599999999999994</v>
      </c>
      <c r="E106" s="46">
        <v>68.7</v>
      </c>
      <c r="F106" s="46">
        <v>68.8</v>
      </c>
      <c r="G106" s="46">
        <v>75.69</v>
      </c>
      <c r="H106" s="39">
        <v>75.69</v>
      </c>
      <c r="I106" s="35">
        <f t="shared" si="22"/>
        <v>100</v>
      </c>
      <c r="J106" s="36">
        <f t="shared" si="23"/>
        <v>1.1001453488372093</v>
      </c>
      <c r="K106" s="36">
        <f t="shared" si="24"/>
        <v>1.1033527696793004</v>
      </c>
    </row>
    <row r="107" spans="1:11" x14ac:dyDescent="0.25">
      <c r="A107" s="32" t="s">
        <v>223</v>
      </c>
      <c r="B107" s="33" t="s">
        <v>224</v>
      </c>
      <c r="C107" s="33" t="s">
        <v>209</v>
      </c>
      <c r="D107" s="33">
        <v>9226.4</v>
      </c>
      <c r="E107" s="33">
        <v>10984.2</v>
      </c>
      <c r="F107" s="33">
        <v>12388.4</v>
      </c>
      <c r="G107" s="33">
        <v>14923.3</v>
      </c>
      <c r="H107" s="34">
        <v>6475.1</v>
      </c>
      <c r="I107" s="35">
        <f t="shared" si="22"/>
        <v>43.389196759429886</v>
      </c>
      <c r="J107" s="36">
        <f t="shared" si="23"/>
        <v>0.522674437376901</v>
      </c>
      <c r="K107" s="36">
        <f t="shared" si="24"/>
        <v>0.70180135264024979</v>
      </c>
    </row>
    <row r="108" spans="1:11" ht="31.5" x14ac:dyDescent="0.25">
      <c r="A108" s="32" t="s">
        <v>225</v>
      </c>
      <c r="B108" s="33" t="s">
        <v>226</v>
      </c>
      <c r="C108" s="33" t="s">
        <v>209</v>
      </c>
      <c r="D108" s="46">
        <v>518.29999999999995</v>
      </c>
      <c r="E108" s="46">
        <v>611.29999999999995</v>
      </c>
      <c r="F108" s="46">
        <v>662.4</v>
      </c>
      <c r="G108" s="46">
        <v>811.2</v>
      </c>
      <c r="H108" s="39">
        <v>70.03</v>
      </c>
      <c r="I108" s="35">
        <f t="shared" si="22"/>
        <v>8.632889546351084</v>
      </c>
      <c r="J108" s="36">
        <f t="shared" si="23"/>
        <v>0.10572161835748793</v>
      </c>
      <c r="K108" s="36">
        <f t="shared" si="24"/>
        <v>0.135114798379317</v>
      </c>
    </row>
    <row r="109" spans="1:11" ht="31.5" x14ac:dyDescent="0.25">
      <c r="A109" s="32" t="s">
        <v>227</v>
      </c>
      <c r="B109" s="33" t="s">
        <v>228</v>
      </c>
      <c r="C109" s="33" t="s">
        <v>209</v>
      </c>
      <c r="D109" s="33">
        <v>2768.1</v>
      </c>
      <c r="E109" s="33">
        <v>3117.3</v>
      </c>
      <c r="F109" s="33">
        <v>3462.6</v>
      </c>
      <c r="G109" s="33">
        <v>4932.8999999999996</v>
      </c>
      <c r="H109" s="34">
        <v>1793.7</v>
      </c>
      <c r="I109" s="35">
        <f t="shared" si="22"/>
        <v>36.361977741288086</v>
      </c>
      <c r="J109" s="36">
        <f t="shared" si="23"/>
        <v>0.51802114018367706</v>
      </c>
      <c r="K109" s="36">
        <f t="shared" si="24"/>
        <v>0.64798959575159865</v>
      </c>
    </row>
    <row r="110" spans="1:11" ht="63" x14ac:dyDescent="0.25">
      <c r="A110" s="32" t="s">
        <v>229</v>
      </c>
      <c r="B110" s="48" t="s">
        <v>230</v>
      </c>
      <c r="C110" s="28" t="s">
        <v>58</v>
      </c>
      <c r="D110" s="46">
        <v>0</v>
      </c>
      <c r="E110" s="46">
        <v>0</v>
      </c>
      <c r="F110" s="46">
        <v>0</v>
      </c>
      <c r="G110" s="46">
        <v>0</v>
      </c>
      <c r="H110" s="39">
        <v>31.2</v>
      </c>
      <c r="I110" s="35" t="e">
        <f t="shared" si="22"/>
        <v>#DIV/0!</v>
      </c>
      <c r="J110" s="36" t="e">
        <f t="shared" si="23"/>
        <v>#DIV/0!</v>
      </c>
      <c r="K110" s="36" t="e">
        <f t="shared" si="24"/>
        <v>#DIV/0!</v>
      </c>
    </row>
    <row r="111" spans="1:11" ht="63" x14ac:dyDescent="0.25">
      <c r="A111" s="32" t="s">
        <v>231</v>
      </c>
      <c r="B111" s="33" t="s">
        <v>232</v>
      </c>
      <c r="C111" s="33" t="s">
        <v>209</v>
      </c>
      <c r="D111" s="33">
        <v>250.5</v>
      </c>
      <c r="E111" s="33">
        <v>171.7</v>
      </c>
      <c r="F111" s="33">
        <v>177</v>
      </c>
      <c r="G111" s="33">
        <v>344</v>
      </c>
      <c r="H111" s="34">
        <v>105.4</v>
      </c>
      <c r="I111" s="35">
        <f t="shared" si="22"/>
        <v>30.63953488372093</v>
      </c>
      <c r="J111" s="36">
        <f t="shared" si="23"/>
        <v>0.59548022598870065</v>
      </c>
      <c r="K111" s="36">
        <f t="shared" si="24"/>
        <v>0.42075848303393215</v>
      </c>
    </row>
    <row r="112" spans="1:11" ht="47.25" x14ac:dyDescent="0.25">
      <c r="A112" s="32" t="s">
        <v>233</v>
      </c>
      <c r="B112" s="33" t="s">
        <v>234</v>
      </c>
      <c r="C112" s="33" t="s">
        <v>33</v>
      </c>
      <c r="D112" s="33">
        <v>27.8</v>
      </c>
      <c r="E112" s="33">
        <v>34.799999999999997</v>
      </c>
      <c r="F112" s="33">
        <v>40.200000000000003</v>
      </c>
      <c r="G112" s="33">
        <v>39.299999999999997</v>
      </c>
      <c r="H112" s="34">
        <v>39.5</v>
      </c>
      <c r="I112" s="35">
        <f t="shared" si="22"/>
        <v>100.50890585241731</v>
      </c>
      <c r="J112" s="36">
        <f t="shared" si="23"/>
        <v>0.98258706467661683</v>
      </c>
      <c r="K112" s="36">
        <f t="shared" si="24"/>
        <v>1.420863309352518</v>
      </c>
    </row>
    <row r="113" spans="1:11" ht="31.5" x14ac:dyDescent="0.25">
      <c r="A113" s="32" t="s">
        <v>235</v>
      </c>
      <c r="B113" s="33" t="s">
        <v>236</v>
      </c>
      <c r="C113" s="33" t="s">
        <v>67</v>
      </c>
      <c r="D113" s="33">
        <v>45</v>
      </c>
      <c r="E113" s="33">
        <v>43</v>
      </c>
      <c r="F113" s="33">
        <v>46</v>
      </c>
      <c r="G113" s="33">
        <v>48</v>
      </c>
      <c r="H113" s="34">
        <v>48</v>
      </c>
      <c r="I113" s="35">
        <f t="shared" si="22"/>
        <v>100</v>
      </c>
      <c r="J113" s="36">
        <f t="shared" si="23"/>
        <v>1.0434782608695652</v>
      </c>
      <c r="K113" s="36">
        <f t="shared" si="24"/>
        <v>1.0666666666666667</v>
      </c>
    </row>
    <row r="114" spans="1:11" ht="47.25" x14ac:dyDescent="0.25">
      <c r="A114" s="32" t="s">
        <v>237</v>
      </c>
      <c r="B114" s="33" t="s">
        <v>238</v>
      </c>
      <c r="C114" s="33" t="s">
        <v>209</v>
      </c>
      <c r="D114" s="33">
        <v>6641.9</v>
      </c>
      <c r="E114" s="33">
        <v>12080.2</v>
      </c>
      <c r="F114" s="33">
        <v>19334.400000000001</v>
      </c>
      <c r="G114" s="33">
        <v>32758.6</v>
      </c>
      <c r="H114" s="34">
        <v>25286.6</v>
      </c>
      <c r="I114" s="35">
        <f t="shared" si="22"/>
        <v>77.19072243624575</v>
      </c>
      <c r="J114" s="36">
        <f t="shared" si="23"/>
        <v>1.3078554286660045</v>
      </c>
      <c r="K114" s="36">
        <f t="shared" si="24"/>
        <v>3.8071335009560516</v>
      </c>
    </row>
    <row r="115" spans="1:11" ht="31.5" x14ac:dyDescent="0.25">
      <c r="A115" s="32" t="s">
        <v>239</v>
      </c>
      <c r="B115" s="33" t="s">
        <v>240</v>
      </c>
      <c r="C115" s="33" t="s">
        <v>241</v>
      </c>
      <c r="D115" s="33">
        <v>67300</v>
      </c>
      <c r="E115" s="33">
        <v>69300</v>
      </c>
      <c r="F115" s="33">
        <v>72000</v>
      </c>
      <c r="G115" s="33">
        <v>69800</v>
      </c>
      <c r="H115" s="34">
        <v>67969</v>
      </c>
      <c r="I115" s="35">
        <f t="shared" si="22"/>
        <v>97.376790830945552</v>
      </c>
      <c r="J115" s="36">
        <f t="shared" si="23"/>
        <v>0.94401388888888893</v>
      </c>
      <c r="K115" s="36">
        <f t="shared" si="24"/>
        <v>1.0099405646359585</v>
      </c>
    </row>
    <row r="116" spans="1:11" ht="47.25" x14ac:dyDescent="0.25">
      <c r="A116" s="32" t="s">
        <v>242</v>
      </c>
      <c r="B116" s="33" t="s">
        <v>243</v>
      </c>
      <c r="C116" s="33" t="s">
        <v>209</v>
      </c>
      <c r="D116" s="33">
        <v>258.93</v>
      </c>
      <c r="E116" s="33">
        <v>258.93</v>
      </c>
      <c r="F116" s="33">
        <v>270.2</v>
      </c>
      <c r="G116" s="33">
        <v>270.2</v>
      </c>
      <c r="H116" s="34">
        <v>235.8</v>
      </c>
      <c r="I116" s="35">
        <f t="shared" si="22"/>
        <v>87.268689859363448</v>
      </c>
      <c r="J116" s="36">
        <f t="shared" si="23"/>
        <v>0.87268689859363446</v>
      </c>
      <c r="K116" s="36">
        <f t="shared" si="24"/>
        <v>0.91067083767813695</v>
      </c>
    </row>
    <row r="117" spans="1:11" ht="78.75" x14ac:dyDescent="0.25">
      <c r="A117" s="32" t="s">
        <v>244</v>
      </c>
      <c r="B117" s="33" t="s">
        <v>245</v>
      </c>
      <c r="C117" s="33" t="s">
        <v>209</v>
      </c>
      <c r="D117" s="33">
        <v>844.8</v>
      </c>
      <c r="E117" s="33">
        <v>1307.4000000000001</v>
      </c>
      <c r="F117" s="33">
        <v>658.4</v>
      </c>
      <c r="G117" s="33">
        <v>11273.9</v>
      </c>
      <c r="H117" s="34">
        <v>1309.2</v>
      </c>
      <c r="I117" s="35">
        <f t="shared" si="22"/>
        <v>11.612662876200783</v>
      </c>
      <c r="J117" s="36">
        <f t="shared" si="23"/>
        <v>1.9884568651275822</v>
      </c>
      <c r="K117" s="36">
        <f t="shared" si="24"/>
        <v>1.5497159090909092</v>
      </c>
    </row>
    <row r="118" spans="1:11" ht="15.75" customHeight="1" x14ac:dyDescent="0.25">
      <c r="A118" s="73" t="s">
        <v>246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1:11" ht="63" x14ac:dyDescent="0.25">
      <c r="A119" s="32" t="s">
        <v>247</v>
      </c>
      <c r="B119" s="48" t="s">
        <v>248</v>
      </c>
      <c r="C119" s="33" t="s">
        <v>141</v>
      </c>
      <c r="D119" s="33">
        <v>14413.5</v>
      </c>
      <c r="E119" s="33">
        <v>13159.4</v>
      </c>
      <c r="F119" s="33">
        <v>14760</v>
      </c>
      <c r="G119" s="33">
        <v>30550</v>
      </c>
      <c r="H119" s="33">
        <v>7421.1</v>
      </c>
      <c r="I119" s="35">
        <f>H119/G119*100</f>
        <v>24.291653027823244</v>
      </c>
      <c r="J119" s="36">
        <f>H119/F119</f>
        <v>0.50278455284552848</v>
      </c>
      <c r="K119" s="36">
        <f>F119/D119</f>
        <v>1.0240399625351233</v>
      </c>
    </row>
    <row r="120" spans="1:11" ht="63" x14ac:dyDescent="0.25">
      <c r="A120" s="32" t="s">
        <v>249</v>
      </c>
      <c r="B120" s="48" t="s">
        <v>250</v>
      </c>
      <c r="C120" s="33" t="s">
        <v>251</v>
      </c>
      <c r="D120" s="33">
        <v>103.3</v>
      </c>
      <c r="E120" s="33">
        <v>34.6</v>
      </c>
      <c r="F120" s="33">
        <v>121</v>
      </c>
      <c r="G120" s="33">
        <v>89.8</v>
      </c>
      <c r="H120" s="33">
        <v>42.3</v>
      </c>
      <c r="I120" s="34">
        <f>H120/G120*100</f>
        <v>47.104677060133625</v>
      </c>
      <c r="J120" s="36">
        <f>H120/F120</f>
        <v>0.34958677685950412</v>
      </c>
      <c r="K120" s="38">
        <f>H120/D120</f>
        <v>0.409486931268151</v>
      </c>
    </row>
    <row r="121" spans="1:11" ht="31.5" x14ac:dyDescent="0.25">
      <c r="A121" s="32" t="s">
        <v>252</v>
      </c>
      <c r="B121" s="33" t="s">
        <v>253</v>
      </c>
      <c r="C121" s="33" t="s">
        <v>251</v>
      </c>
      <c r="D121" s="33">
        <v>0.12</v>
      </c>
      <c r="E121" s="33">
        <v>0.11</v>
      </c>
      <c r="F121" s="33">
        <v>0.12</v>
      </c>
      <c r="G121" s="33">
        <v>0.25</v>
      </c>
      <c r="H121" s="33">
        <v>3.7999999999999999E-2</v>
      </c>
      <c r="I121" s="33">
        <f>H121/G121*100</f>
        <v>15.2</v>
      </c>
      <c r="J121" s="36">
        <f>H121/F121</f>
        <v>0.31666666666666665</v>
      </c>
      <c r="K121" s="38">
        <f>H121/D121</f>
        <v>0.31666666666666665</v>
      </c>
    </row>
    <row r="122" spans="1:11" ht="15.75" customHeight="1" x14ac:dyDescent="0.25">
      <c r="A122" s="73" t="s">
        <v>254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</row>
    <row r="123" spans="1:11" ht="31.5" x14ac:dyDescent="0.25">
      <c r="A123" s="32" t="s">
        <v>255</v>
      </c>
      <c r="B123" s="33" t="s">
        <v>256</v>
      </c>
      <c r="C123" s="33" t="s">
        <v>67</v>
      </c>
      <c r="D123" s="33">
        <v>5749</v>
      </c>
      <c r="E123" s="33">
        <v>5285</v>
      </c>
      <c r="F123" s="33">
        <v>5064</v>
      </c>
      <c r="G123" s="33">
        <v>5089</v>
      </c>
      <c r="H123" s="33">
        <v>5238</v>
      </c>
      <c r="I123" s="34">
        <f>H123/G123*100</f>
        <v>102.92788367066221</v>
      </c>
      <c r="J123" s="36">
        <f>H123/F123</f>
        <v>1.0343601895734598</v>
      </c>
      <c r="K123" s="38">
        <f>H123/D123</f>
        <v>0.91111497651765527</v>
      </c>
    </row>
    <row r="124" spans="1:11" ht="31.5" x14ac:dyDescent="0.25">
      <c r="A124" s="32" t="s">
        <v>257</v>
      </c>
      <c r="B124" s="33" t="s">
        <v>258</v>
      </c>
      <c r="C124" s="33" t="s">
        <v>70</v>
      </c>
      <c r="D124" s="33">
        <v>8396</v>
      </c>
      <c r="E124" s="33">
        <v>7474</v>
      </c>
      <c r="F124" s="33">
        <v>9600</v>
      </c>
      <c r="G124" s="33">
        <v>9354</v>
      </c>
      <c r="H124" s="33">
        <v>7854</v>
      </c>
      <c r="I124" s="34">
        <f t="shared" ref="I124:I125" si="25">H124/G124*100</f>
        <v>83.964079538165493</v>
      </c>
      <c r="J124" s="36">
        <f t="shared" ref="J124:J125" si="26">H124/F124</f>
        <v>0.81812499999999999</v>
      </c>
      <c r="K124" s="38">
        <f t="shared" ref="K124:K125" si="27">H124/D124</f>
        <v>0.93544545021438785</v>
      </c>
    </row>
    <row r="125" spans="1:11" ht="126" x14ac:dyDescent="0.25">
      <c r="A125" s="32" t="s">
        <v>259</v>
      </c>
      <c r="B125" s="33" t="s">
        <v>260</v>
      </c>
      <c r="C125" s="33" t="s">
        <v>261</v>
      </c>
      <c r="D125" s="33">
        <v>495</v>
      </c>
      <c r="E125" s="33">
        <v>514</v>
      </c>
      <c r="F125" s="33">
        <v>1856.2</v>
      </c>
      <c r="G125" s="33">
        <v>9756.1</v>
      </c>
      <c r="H125" s="33">
        <v>8014</v>
      </c>
      <c r="I125" s="34">
        <f t="shared" si="25"/>
        <v>82.143479464130138</v>
      </c>
      <c r="J125" s="36">
        <f t="shared" si="26"/>
        <v>4.31742269152031</v>
      </c>
      <c r="K125" s="38">
        <f t="shared" si="27"/>
        <v>16.189898989898989</v>
      </c>
    </row>
    <row r="126" spans="1:11" ht="15.75" customHeight="1" x14ac:dyDescent="0.25">
      <c r="A126" s="73" t="s">
        <v>262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</row>
    <row r="127" spans="1:11" ht="64.5" customHeight="1" x14ac:dyDescent="0.25">
      <c r="A127" s="32" t="s">
        <v>263</v>
      </c>
      <c r="B127" s="33" t="s">
        <v>264</v>
      </c>
      <c r="C127" s="33" t="s">
        <v>58</v>
      </c>
      <c r="D127" s="33">
        <v>70</v>
      </c>
      <c r="E127" s="33">
        <v>75</v>
      </c>
      <c r="F127" s="33">
        <v>80</v>
      </c>
      <c r="G127" s="33">
        <v>95</v>
      </c>
      <c r="H127" s="33">
        <v>95</v>
      </c>
      <c r="I127" s="35">
        <f>H127/G127*100</f>
        <v>100</v>
      </c>
      <c r="J127" s="36">
        <f>H127/F127</f>
        <v>1.1875</v>
      </c>
      <c r="K127" s="36">
        <f>H127/D127</f>
        <v>1.3571428571428572</v>
      </c>
    </row>
    <row r="128" spans="1:11" ht="157.5" x14ac:dyDescent="0.25">
      <c r="A128" s="32" t="s">
        <v>265</v>
      </c>
      <c r="B128" s="33" t="s">
        <v>266</v>
      </c>
      <c r="C128" s="33" t="s">
        <v>58</v>
      </c>
      <c r="D128" s="33">
        <v>33</v>
      </c>
      <c r="E128" s="33">
        <v>33</v>
      </c>
      <c r="F128" s="33">
        <v>61</v>
      </c>
      <c r="G128" s="33">
        <v>100</v>
      </c>
      <c r="H128" s="33">
        <v>100</v>
      </c>
      <c r="I128" s="35">
        <f t="shared" ref="I128:I133" si="28">H128/G128*100</f>
        <v>100</v>
      </c>
      <c r="J128" s="36">
        <f t="shared" ref="J128:J133" si="29">H128/F128</f>
        <v>1.639344262295082</v>
      </c>
      <c r="K128" s="36">
        <f t="shared" ref="K128:K133" si="30">H128/D128</f>
        <v>3.0303030303030303</v>
      </c>
    </row>
    <row r="129" spans="1:11" ht="63" x14ac:dyDescent="0.25">
      <c r="A129" s="32" t="s">
        <v>267</v>
      </c>
      <c r="B129" s="33" t="s">
        <v>268</v>
      </c>
      <c r="C129" s="33" t="s">
        <v>58</v>
      </c>
      <c r="D129" s="33">
        <v>1</v>
      </c>
      <c r="E129" s="33">
        <v>1</v>
      </c>
      <c r="F129" s="33">
        <v>1</v>
      </c>
      <c r="G129" s="33">
        <v>1</v>
      </c>
      <c r="H129" s="33">
        <v>1</v>
      </c>
      <c r="I129" s="35">
        <f t="shared" si="28"/>
        <v>100</v>
      </c>
      <c r="J129" s="36">
        <f t="shared" si="29"/>
        <v>1</v>
      </c>
      <c r="K129" s="36">
        <f t="shared" si="30"/>
        <v>1</v>
      </c>
    </row>
    <row r="130" spans="1:11" ht="141.75" x14ac:dyDescent="0.25">
      <c r="A130" s="32" t="s">
        <v>269</v>
      </c>
      <c r="B130" s="33" t="s">
        <v>270</v>
      </c>
      <c r="C130" s="33" t="s">
        <v>67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5">
        <v>0</v>
      </c>
      <c r="J130" s="36">
        <v>0</v>
      </c>
      <c r="K130" s="36">
        <v>0</v>
      </c>
    </row>
    <row r="131" spans="1:11" ht="94.5" x14ac:dyDescent="0.25">
      <c r="A131" s="32" t="s">
        <v>271</v>
      </c>
      <c r="B131" s="33" t="s">
        <v>272</v>
      </c>
      <c r="C131" s="33" t="s">
        <v>273</v>
      </c>
      <c r="D131" s="33">
        <v>15</v>
      </c>
      <c r="E131" s="33">
        <v>15</v>
      </c>
      <c r="F131" s="33">
        <v>15</v>
      </c>
      <c r="G131" s="33">
        <v>15</v>
      </c>
      <c r="H131" s="33">
        <v>10</v>
      </c>
      <c r="I131" s="35">
        <f t="shared" si="28"/>
        <v>66.666666666666657</v>
      </c>
      <c r="J131" s="36">
        <f t="shared" si="29"/>
        <v>0.66666666666666663</v>
      </c>
      <c r="K131" s="36">
        <f t="shared" si="30"/>
        <v>0.66666666666666663</v>
      </c>
    </row>
    <row r="132" spans="1:11" ht="78.75" x14ac:dyDescent="0.25">
      <c r="A132" s="32" t="s">
        <v>274</v>
      </c>
      <c r="B132" s="33" t="s">
        <v>275</v>
      </c>
      <c r="C132" s="33" t="s">
        <v>67</v>
      </c>
      <c r="D132" s="33">
        <v>1</v>
      </c>
      <c r="E132" s="33">
        <v>1</v>
      </c>
      <c r="F132" s="33">
        <v>1</v>
      </c>
      <c r="G132" s="33">
        <v>1</v>
      </c>
      <c r="H132" s="33">
        <v>1</v>
      </c>
      <c r="I132" s="35">
        <f t="shared" si="28"/>
        <v>100</v>
      </c>
      <c r="J132" s="36">
        <f t="shared" si="29"/>
        <v>1</v>
      </c>
      <c r="K132" s="36">
        <f t="shared" si="30"/>
        <v>1</v>
      </c>
    </row>
    <row r="133" spans="1:11" ht="94.5" x14ac:dyDescent="0.25">
      <c r="A133" s="32" t="s">
        <v>276</v>
      </c>
      <c r="B133" s="33" t="s">
        <v>277</v>
      </c>
      <c r="C133" s="33" t="s">
        <v>67</v>
      </c>
      <c r="D133" s="33">
        <v>0</v>
      </c>
      <c r="E133" s="33">
        <v>0</v>
      </c>
      <c r="F133" s="33">
        <v>19</v>
      </c>
      <c r="G133" s="33">
        <v>16</v>
      </c>
      <c r="H133" s="33">
        <v>16</v>
      </c>
      <c r="I133" s="35">
        <f t="shared" si="28"/>
        <v>100</v>
      </c>
      <c r="J133" s="36">
        <f t="shared" si="29"/>
        <v>0.84210526315789469</v>
      </c>
      <c r="K133" s="36" t="e">
        <f t="shared" si="30"/>
        <v>#DIV/0!</v>
      </c>
    </row>
    <row r="135" spans="1:11" ht="53.25" customHeight="1" x14ac:dyDescent="0.25">
      <c r="A135" s="72" t="s">
        <v>30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</row>
  </sheetData>
  <mergeCells count="32">
    <mergeCell ref="A8:K8"/>
    <mergeCell ref="A135:K135"/>
    <mergeCell ref="A24:K24"/>
    <mergeCell ref="A25:K25"/>
    <mergeCell ref="A36:K36"/>
    <mergeCell ref="A47:K47"/>
    <mergeCell ref="A55:K55"/>
    <mergeCell ref="A90:K90"/>
    <mergeCell ref="A97:K97"/>
    <mergeCell ref="A118:K118"/>
    <mergeCell ref="A122:K122"/>
    <mergeCell ref="A126:K126"/>
    <mergeCell ref="A15:A21"/>
    <mergeCell ref="A37:A39"/>
    <mergeCell ref="A41:A45"/>
    <mergeCell ref="A50:A53"/>
    <mergeCell ref="A81:A84"/>
    <mergeCell ref="A99:A100"/>
    <mergeCell ref="A102:A103"/>
    <mergeCell ref="A73:A74"/>
    <mergeCell ref="A79:A80"/>
    <mergeCell ref="A3:K3"/>
    <mergeCell ref="K5:K6"/>
    <mergeCell ref="J5:J6"/>
    <mergeCell ref="A5:A6"/>
    <mergeCell ref="B5:B6"/>
    <mergeCell ref="C5:C6"/>
    <mergeCell ref="E5:E6"/>
    <mergeCell ref="G5:H5"/>
    <mergeCell ref="I5:I6"/>
    <mergeCell ref="D5:D6"/>
    <mergeCell ref="F5:F6"/>
  </mergeCells>
  <pageMargins left="0.70866141732283472" right="0.62992125984251968" top="1.1023622047244095" bottom="0.55118110236220474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форма №1 </vt:lpstr>
      <vt:lpstr>форма №2</vt:lpstr>
      <vt:lpstr>форма №3</vt:lpstr>
      <vt:lpstr>'форма №3'!_GoBack</vt:lpstr>
      <vt:lpstr>'форма №1 '!Заголовки_для_печати</vt:lpstr>
      <vt:lpstr>'форма №2'!Заголовки_для_печати</vt:lpstr>
      <vt:lpstr>'форма №3'!Заголовки_для_печати</vt:lpstr>
      <vt:lpstr>'форма №3'!Область_печати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Никулин</dc:creator>
  <cp:lastModifiedBy>Gonchar Taras Sergeevich</cp:lastModifiedBy>
  <cp:lastPrinted>2016-04-13T13:07:51Z</cp:lastPrinted>
  <dcterms:created xsi:type="dcterms:W3CDTF">2014-03-25T12:16:53Z</dcterms:created>
  <dcterms:modified xsi:type="dcterms:W3CDTF">2016-04-18T10:48:19Z</dcterms:modified>
</cp:coreProperties>
</file>