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Шумейко\моя рабочая папка\муниципальные программы\Мониторинг МП\2025 год\2025 год\поселения\сайт\"/>
    </mc:Choice>
  </mc:AlternateContent>
  <bookViews>
    <workbookView xWindow="240" yWindow="2205" windowWidth="15480" windowHeight="7305"/>
  </bookViews>
  <sheets>
    <sheet name="СВОД" sheetId="1" r:id="rId1"/>
    <sheet name="общие" sheetId="2" r:id="rId2"/>
    <sheet name="КБ+ софин. МБ" sheetId="4" r:id="rId3"/>
  </sheets>
  <definedNames>
    <definedName name="_xlnm._FilterDatabase" localSheetId="1" hidden="1">общие!$A$3:$F$446</definedName>
    <definedName name="_xlnm.Print_Titles" localSheetId="2">'КБ+ софин. МБ'!$3:$4</definedName>
    <definedName name="_xlnm.Print_Titles" localSheetId="1">общие!$3:$4</definedName>
    <definedName name="_xlnm.Print_Titles" localSheetId="0">СВОД!$3:$4</definedName>
    <definedName name="_xlnm.Print_Area" localSheetId="2">'КБ+ софин. МБ'!$A$1:$F$125</definedName>
    <definedName name="_xlnm.Print_Area" localSheetId="1">общие!$A$1:$H$446</definedName>
    <definedName name="_xlnm.Print_Area" localSheetId="0">СВОД!$A$1:$F$139</definedName>
  </definedNames>
  <calcPr calcId="162913"/>
</workbook>
</file>

<file path=xl/calcChain.xml><?xml version="1.0" encoding="utf-8"?>
<calcChain xmlns="http://schemas.openxmlformats.org/spreadsheetml/2006/main">
  <c r="E417" i="2" l="1"/>
  <c r="D417" i="2"/>
  <c r="E437" i="2" l="1"/>
  <c r="D437" i="2"/>
  <c r="F67" i="2"/>
  <c r="D441" i="2" l="1"/>
  <c r="F366" i="2" l="1"/>
  <c r="E405" i="2" l="1"/>
  <c r="D405" i="2" l="1"/>
  <c r="E283" i="2"/>
  <c r="D283" i="2"/>
  <c r="E421" i="2"/>
  <c r="E420" i="2"/>
  <c r="D421" i="2"/>
  <c r="D420" i="2"/>
  <c r="E161" i="2"/>
  <c r="E160" i="2"/>
  <c r="E158" i="2"/>
  <c r="D161" i="2"/>
  <c r="D160" i="2"/>
  <c r="D98" i="4"/>
  <c r="C98" i="4"/>
  <c r="F61" i="4"/>
  <c r="D63" i="4"/>
  <c r="D67" i="4" s="1"/>
  <c r="D62" i="4"/>
  <c r="D99" i="4" s="1"/>
  <c r="C63" i="4"/>
  <c r="C62" i="4"/>
  <c r="C66" i="4" s="1"/>
  <c r="C65" i="4"/>
  <c r="F144" i="2"/>
  <c r="F143" i="2"/>
  <c r="F420" i="2" l="1"/>
  <c r="G63" i="4"/>
  <c r="D100" i="4"/>
  <c r="D101" i="4" s="1"/>
  <c r="C99" i="4"/>
  <c r="E99" i="4" s="1"/>
  <c r="E62" i="4"/>
  <c r="C100" i="4"/>
  <c r="D64" i="4"/>
  <c r="C67" i="4"/>
  <c r="D66" i="4"/>
  <c r="E66" i="4" s="1"/>
  <c r="E63" i="4"/>
  <c r="G62" i="4"/>
  <c r="C64" i="4"/>
  <c r="D65" i="4"/>
  <c r="E100" i="4" l="1"/>
  <c r="G66" i="4"/>
  <c r="G64" i="4"/>
  <c r="G67" i="4"/>
  <c r="E67" i="4"/>
  <c r="E64" i="4"/>
  <c r="G65" i="4"/>
  <c r="F47" i="4" l="1"/>
  <c r="E425" i="2" l="1"/>
  <c r="F194" i="2" l="1"/>
  <c r="E220" i="2" l="1"/>
  <c r="D220" i="2"/>
  <c r="E223" i="2"/>
  <c r="D223" i="2"/>
  <c r="F219" i="2"/>
  <c r="E404" i="2" l="1"/>
  <c r="D404" i="2"/>
  <c r="E342" i="2"/>
  <c r="D342" i="2"/>
  <c r="E61" i="1"/>
  <c r="D61" i="1"/>
  <c r="F315" i="2"/>
  <c r="F404" i="2" l="1"/>
  <c r="F61" i="1"/>
  <c r="E416" i="2"/>
  <c r="E415" i="2"/>
  <c r="D416" i="2"/>
  <c r="E222" i="2"/>
  <c r="E221" i="2"/>
  <c r="D222" i="2"/>
  <c r="E63" i="1"/>
  <c r="D63" i="1"/>
  <c r="F197" i="2"/>
  <c r="H197" i="2"/>
  <c r="F63" i="1" l="1"/>
  <c r="F6" i="4"/>
  <c r="F53" i="4" l="1"/>
  <c r="D54" i="4"/>
  <c r="C54" i="4"/>
  <c r="E441" i="2"/>
  <c r="E440" i="2"/>
  <c r="E439" i="2"/>
  <c r="D440" i="2"/>
  <c r="F216" i="2"/>
  <c r="E54" i="4" l="1"/>
  <c r="E67" i="1"/>
  <c r="D67" i="1"/>
  <c r="E428" i="2"/>
  <c r="D428" i="2"/>
  <c r="F207" i="2"/>
  <c r="F428" i="2" l="1"/>
  <c r="F67" i="1"/>
  <c r="E62" i="1"/>
  <c r="D62" i="1"/>
  <c r="E408" i="2"/>
  <c r="D408" i="2"/>
  <c r="F50" i="4"/>
  <c r="D51" i="4"/>
  <c r="C51" i="4"/>
  <c r="C87" i="4" s="1"/>
  <c r="F193" i="2"/>
  <c r="E409" i="2"/>
  <c r="D409" i="2"/>
  <c r="F317" i="2"/>
  <c r="E410" i="2" l="1"/>
  <c r="F408" i="2"/>
  <c r="F62" i="1"/>
  <c r="E51" i="4"/>
  <c r="D87" i="4"/>
  <c r="E87" i="4" s="1"/>
  <c r="G52" i="4"/>
  <c r="G51" i="4"/>
  <c r="E261" i="2" l="1"/>
  <c r="D261" i="2"/>
  <c r="F363" i="2" l="1"/>
  <c r="H363" i="2"/>
  <c r="D370" i="2"/>
  <c r="E370" i="2"/>
  <c r="D425" i="2"/>
  <c r="E396" i="2" l="1"/>
  <c r="E397" i="2"/>
  <c r="D397" i="2"/>
  <c r="E59" i="1"/>
  <c r="D59" i="1"/>
  <c r="C74" i="4"/>
  <c r="C57" i="4"/>
  <c r="D48" i="4"/>
  <c r="D58" i="4" s="1"/>
  <c r="C48" i="4"/>
  <c r="D59" i="4"/>
  <c r="C59" i="4"/>
  <c r="D396" i="2"/>
  <c r="F180" i="2"/>
  <c r="D57" i="4" l="1"/>
  <c r="D56" i="4"/>
  <c r="C56" i="4"/>
  <c r="C58" i="4"/>
  <c r="C75" i="4"/>
  <c r="D75" i="4"/>
  <c r="F396" i="2"/>
  <c r="F59" i="1"/>
  <c r="F222" i="2"/>
  <c r="C76" i="4"/>
  <c r="F223" i="2"/>
  <c r="D74" i="4"/>
  <c r="D76" i="4"/>
  <c r="G49" i="4"/>
  <c r="E48" i="4"/>
  <c r="G48" i="4"/>
  <c r="G59" i="4"/>
  <c r="E75" i="4" l="1"/>
  <c r="E58" i="4"/>
  <c r="G58" i="4"/>
  <c r="E56" i="4"/>
  <c r="G57" i="4"/>
  <c r="G56" i="4"/>
  <c r="F179" i="2" l="1"/>
  <c r="E177" i="2" l="1"/>
  <c r="D177" i="2"/>
  <c r="E401" i="2" l="1"/>
  <c r="E400" i="2"/>
  <c r="E399" i="2"/>
  <c r="F39" i="4"/>
  <c r="F339" i="2" l="1"/>
  <c r="H339" i="2"/>
  <c r="D343" i="2"/>
  <c r="E343" i="2"/>
  <c r="C33" i="4" l="1"/>
  <c r="D41" i="4" l="1"/>
  <c r="D40" i="4"/>
  <c r="D39" i="4"/>
  <c r="C41" i="4"/>
  <c r="C45" i="4" s="1"/>
  <c r="C40" i="4"/>
  <c r="C44" i="4" s="1"/>
  <c r="C39" i="4"/>
  <c r="C43" i="4" l="1"/>
  <c r="C42" i="4"/>
  <c r="D78" i="4"/>
  <c r="D43" i="4"/>
  <c r="D42" i="4"/>
  <c r="D79" i="4"/>
  <c r="D44" i="4"/>
  <c r="D80" i="4"/>
  <c r="D45" i="4"/>
  <c r="C80" i="4"/>
  <c r="C79" i="4"/>
  <c r="C78" i="4"/>
  <c r="G41" i="4"/>
  <c r="E40" i="4"/>
  <c r="G40" i="4"/>
  <c r="E39" i="4"/>
  <c r="G45" i="4" l="1"/>
  <c r="E44" i="4"/>
  <c r="G44" i="4"/>
  <c r="E45" i="4"/>
  <c r="E41" i="4"/>
  <c r="G42" i="4" l="1"/>
  <c r="G43" i="4"/>
  <c r="E43" i="4"/>
  <c r="E42" i="4"/>
  <c r="B85" i="1" l="1"/>
  <c r="F23" i="4"/>
  <c r="D25" i="4"/>
  <c r="D96" i="4" s="1"/>
  <c r="D24" i="4"/>
  <c r="D95" i="4" s="1"/>
  <c r="D23" i="4"/>
  <c r="D94" i="4" s="1"/>
  <c r="C25" i="4"/>
  <c r="C24" i="4"/>
  <c r="C23" i="4"/>
  <c r="F20" i="4"/>
  <c r="D22" i="4"/>
  <c r="D21" i="4"/>
  <c r="D20" i="4"/>
  <c r="C22" i="4"/>
  <c r="C21" i="4"/>
  <c r="C20" i="4"/>
  <c r="F31" i="4"/>
  <c r="D33" i="4"/>
  <c r="D32" i="4"/>
  <c r="D36" i="4" s="1"/>
  <c r="D31" i="4"/>
  <c r="C37" i="4"/>
  <c r="C32" i="4"/>
  <c r="C31" i="4"/>
  <c r="C14" i="4"/>
  <c r="C13" i="4"/>
  <c r="C12" i="4"/>
  <c r="D12" i="4"/>
  <c r="F12" i="4"/>
  <c r="D13" i="4"/>
  <c r="D14" i="4"/>
  <c r="C96" i="4" l="1"/>
  <c r="D37" i="4"/>
  <c r="C36" i="4"/>
  <c r="C95" i="4"/>
  <c r="C29" i="4"/>
  <c r="C26" i="4"/>
  <c r="D29" i="4"/>
  <c r="D26" i="4"/>
  <c r="E79" i="4"/>
  <c r="C27" i="4"/>
  <c r="D35" i="4"/>
  <c r="D34" i="4"/>
  <c r="C94" i="4"/>
  <c r="E80" i="4"/>
  <c r="C35" i="4"/>
  <c r="C34" i="4"/>
  <c r="C28" i="4"/>
  <c r="D28" i="4"/>
  <c r="D27" i="4"/>
  <c r="E21" i="4"/>
  <c r="E23" i="4"/>
  <c r="E14" i="4"/>
  <c r="G12" i="4"/>
  <c r="E22" i="4"/>
  <c r="E24" i="4"/>
  <c r="E25" i="4"/>
  <c r="E20" i="4"/>
  <c r="E12" i="4"/>
  <c r="E33" i="4"/>
  <c r="E31" i="4"/>
  <c r="E13" i="4"/>
  <c r="E32" i="4"/>
  <c r="G13" i="4"/>
  <c r="G14" i="4"/>
  <c r="E96" i="4" l="1"/>
  <c r="E95" i="4"/>
  <c r="E94" i="4"/>
  <c r="E36" i="4"/>
  <c r="E29" i="4"/>
  <c r="E28" i="4"/>
  <c r="E35" i="4"/>
  <c r="E27" i="4"/>
  <c r="E78" i="4" l="1"/>
  <c r="D401" i="2"/>
  <c r="F346" i="2"/>
  <c r="E389" i="2"/>
  <c r="D389" i="2"/>
  <c r="E383" i="2"/>
  <c r="D383" i="2"/>
  <c r="E357" i="2"/>
  <c r="D357" i="2"/>
  <c r="E341" i="2"/>
  <c r="D341" i="2"/>
  <c r="E308" i="2"/>
  <c r="D308" i="2"/>
  <c r="E293" i="2"/>
  <c r="E292" i="2"/>
  <c r="D293" i="2"/>
  <c r="D292" i="2"/>
  <c r="E294" i="2"/>
  <c r="D294" i="2"/>
  <c r="D251" i="2"/>
  <c r="E251" i="2"/>
  <c r="E243" i="2"/>
  <c r="D243" i="2"/>
  <c r="D242" i="2"/>
  <c r="D241" i="2"/>
  <c r="D221" i="2"/>
  <c r="E131" i="2"/>
  <c r="D131" i="2"/>
  <c r="E116" i="2"/>
  <c r="D116" i="2"/>
  <c r="E85" i="2"/>
  <c r="D85" i="2"/>
  <c r="E72" i="2"/>
  <c r="D72" i="2"/>
  <c r="D439" i="2"/>
  <c r="D415" i="2"/>
  <c r="D400" i="2"/>
  <c r="F400" i="2" s="1"/>
  <c r="D399" i="2"/>
  <c r="E433" i="2"/>
  <c r="D433" i="2"/>
  <c r="E380" i="2"/>
  <c r="E282" i="2"/>
  <c r="E281" i="2"/>
  <c r="D282" i="2"/>
  <c r="D281" i="2"/>
  <c r="E241" i="2"/>
  <c r="E242" i="2"/>
  <c r="D69" i="2"/>
  <c r="F321" i="2"/>
  <c r="H321" i="2"/>
  <c r="F320" i="2"/>
  <c r="H320" i="2"/>
  <c r="F319" i="2"/>
  <c r="H319" i="2"/>
  <c r="F183" i="2"/>
  <c r="F184" i="2"/>
  <c r="F185" i="2"/>
  <c r="D393" i="2" l="1"/>
  <c r="F415" i="2"/>
  <c r="F416" i="2"/>
  <c r="F221" i="2"/>
  <c r="E391" i="2"/>
  <c r="F399" i="2"/>
  <c r="E444" i="2"/>
  <c r="E443" i="2"/>
  <c r="D392" i="2"/>
  <c r="E402" i="2"/>
  <c r="D418" i="2"/>
  <c r="F341" i="2"/>
  <c r="E393" i="2"/>
  <c r="D444" i="2"/>
  <c r="D443" i="2"/>
  <c r="D442" i="2"/>
  <c r="D391" i="2"/>
  <c r="D402" i="2"/>
  <c r="F336" i="2"/>
  <c r="H336" i="2"/>
  <c r="F335" i="2"/>
  <c r="H335" i="2"/>
  <c r="F334" i="2"/>
  <c r="H334" i="2"/>
  <c r="F275" i="2" l="1"/>
  <c r="F274" i="2"/>
  <c r="F273" i="2"/>
  <c r="H275" i="2"/>
  <c r="H274" i="2"/>
  <c r="H273" i="2"/>
  <c r="F279" i="2" l="1"/>
  <c r="H279" i="2"/>
  <c r="F60" i="2" l="1"/>
  <c r="F375" i="2"/>
  <c r="D380" i="2" l="1"/>
  <c r="D367" i="2"/>
  <c r="E354" i="2"/>
  <c r="D354" i="2"/>
  <c r="D340" i="2"/>
  <c r="E305" i="2"/>
  <c r="D305" i="2"/>
  <c r="E280" i="2"/>
  <c r="D280" i="2"/>
  <c r="D52" i="1"/>
  <c r="E258" i="2" l="1"/>
  <c r="D258" i="2"/>
  <c r="E248" i="2"/>
  <c r="D248" i="2"/>
  <c r="D240" i="2"/>
  <c r="E174" i="2"/>
  <c r="D174" i="2"/>
  <c r="D158" i="2"/>
  <c r="E128" i="2"/>
  <c r="D128" i="2"/>
  <c r="E113" i="2"/>
  <c r="D113" i="2"/>
  <c r="E82" i="2"/>
  <c r="D82" i="2"/>
  <c r="E69" i="2"/>
  <c r="C101" i="4" l="1"/>
  <c r="D32" i="1"/>
  <c r="D422" i="2"/>
  <c r="D291" i="2"/>
  <c r="F149" i="2"/>
  <c r="E101" i="4" l="1"/>
  <c r="E37" i="4"/>
  <c r="G24" i="4"/>
  <c r="G25" i="4"/>
  <c r="F282" i="2"/>
  <c r="F281" i="2"/>
  <c r="G32" i="4"/>
  <c r="F283" i="2"/>
  <c r="G37" i="4"/>
  <c r="G31" i="4"/>
  <c r="G33" i="4"/>
  <c r="G35" i="4" l="1"/>
  <c r="G36" i="4"/>
  <c r="E34" i="4"/>
  <c r="G34" i="4"/>
  <c r="D386" i="2" l="1"/>
  <c r="E340" i="2"/>
  <c r="D390" i="2" l="1"/>
  <c r="E26" i="4"/>
  <c r="H235" i="2"/>
  <c r="F232" i="2"/>
  <c r="F127" i="2"/>
  <c r="C105" i="4" l="1"/>
  <c r="F123" i="2"/>
  <c r="E413" i="2" l="1"/>
  <c r="D413" i="2"/>
  <c r="F34" i="2"/>
  <c r="F196" i="2" l="1"/>
  <c r="F25" i="2" l="1"/>
  <c r="H9" i="2" l="1"/>
  <c r="F9" i="2"/>
  <c r="E392" i="2" l="1"/>
  <c r="E418" i="2"/>
  <c r="G27" i="4" l="1"/>
  <c r="E291" i="2"/>
  <c r="F109" i="2"/>
  <c r="E442" i="2" l="1"/>
  <c r="F342" i="2"/>
  <c r="G22" i="4"/>
  <c r="G21" i="4"/>
  <c r="G29" i="4" l="1"/>
  <c r="C97" i="4"/>
  <c r="G26" i="4"/>
  <c r="G28" i="4"/>
  <c r="E434" i="2" l="1"/>
  <c r="E240" i="2"/>
  <c r="H13" i="2" l="1"/>
  <c r="F13" i="2"/>
  <c r="F118" i="2" l="1"/>
  <c r="F263" i="2"/>
  <c r="F364" i="2" l="1"/>
  <c r="F318" i="2" l="1"/>
  <c r="H436" i="2" l="1"/>
  <c r="H435" i="2"/>
  <c r="H431" i="2"/>
  <c r="H428" i="2"/>
  <c r="H427" i="2"/>
  <c r="H423" i="2"/>
  <c r="H421" i="2"/>
  <c r="H420" i="2"/>
  <c r="H419" i="2"/>
  <c r="H411" i="2"/>
  <c r="H408" i="2"/>
  <c r="H407" i="2"/>
  <c r="H403" i="2"/>
  <c r="H399" i="2"/>
  <c r="H396" i="2"/>
  <c r="H395" i="2"/>
  <c r="H394" i="2"/>
  <c r="H388" i="2"/>
  <c r="H387" i="2"/>
  <c r="H385" i="2"/>
  <c r="H384" i="2"/>
  <c r="H382" i="2"/>
  <c r="H381" i="2"/>
  <c r="H379" i="2"/>
  <c r="H378" i="2"/>
  <c r="H377" i="2"/>
  <c r="H376" i="2"/>
  <c r="H374" i="2"/>
  <c r="H373" i="2"/>
  <c r="H372" i="2"/>
  <c r="H371" i="2"/>
  <c r="H369" i="2"/>
  <c r="H368" i="2"/>
  <c r="H366" i="2"/>
  <c r="H365" i="2"/>
  <c r="H364" i="2"/>
  <c r="H362" i="2"/>
  <c r="H360" i="2"/>
  <c r="H359" i="2"/>
  <c r="H358" i="2"/>
  <c r="H356" i="2"/>
  <c r="H355" i="2"/>
  <c r="H353" i="2"/>
  <c r="H352" i="2"/>
  <c r="H351" i="2"/>
  <c r="H350" i="2"/>
  <c r="H349" i="2"/>
  <c r="H348" i="2"/>
  <c r="H347" i="2"/>
  <c r="H345" i="2"/>
  <c r="H344" i="2"/>
  <c r="H338" i="2"/>
  <c r="H337" i="2"/>
  <c r="H333" i="2"/>
  <c r="H332" i="2"/>
  <c r="H331" i="2"/>
  <c r="H330" i="2"/>
  <c r="H329" i="2"/>
  <c r="H328" i="2"/>
  <c r="H327" i="2"/>
  <c r="H326" i="2"/>
  <c r="H325" i="2"/>
  <c r="H324" i="2"/>
  <c r="H323" i="2"/>
  <c r="H322" i="2"/>
  <c r="H318" i="2"/>
  <c r="H316" i="2"/>
  <c r="H314" i="2"/>
  <c r="H313" i="2"/>
  <c r="H312" i="2"/>
  <c r="H311" i="2"/>
  <c r="H310" i="2"/>
  <c r="H309" i="2"/>
  <c r="H307" i="2"/>
  <c r="H306" i="2"/>
  <c r="H304" i="2"/>
  <c r="H303" i="2"/>
  <c r="H302" i="2"/>
  <c r="H301" i="2"/>
  <c r="H300" i="2"/>
  <c r="H299" i="2"/>
  <c r="H298" i="2"/>
  <c r="H297" i="2"/>
  <c r="H296" i="2"/>
  <c r="H295" i="2"/>
  <c r="H290" i="2"/>
  <c r="H289" i="2"/>
  <c r="H288" i="2"/>
  <c r="H287" i="2"/>
  <c r="H286" i="2"/>
  <c r="H285" i="2"/>
  <c r="H284" i="2"/>
  <c r="H276" i="2"/>
  <c r="H271" i="2"/>
  <c r="H270" i="2"/>
  <c r="H269" i="2"/>
  <c r="H268" i="2"/>
  <c r="H267" i="2"/>
  <c r="H266" i="2"/>
  <c r="H264" i="2"/>
  <c r="H262" i="2"/>
  <c r="H260" i="2"/>
  <c r="H259" i="2"/>
  <c r="H257" i="2"/>
  <c r="H256" i="2"/>
  <c r="H255" i="2"/>
  <c r="H254" i="2"/>
  <c r="H253" i="2"/>
  <c r="H252" i="2"/>
  <c r="H250" i="2"/>
  <c r="H249" i="2"/>
  <c r="H247" i="2"/>
  <c r="H246" i="2"/>
  <c r="H245" i="2"/>
  <c r="H244" i="2"/>
  <c r="H239" i="2"/>
  <c r="H236" i="2"/>
  <c r="H232" i="2"/>
  <c r="H228" i="2"/>
  <c r="H227" i="2"/>
  <c r="H226" i="2"/>
  <c r="H225" i="2"/>
  <c r="H224" i="2"/>
  <c r="H221" i="2"/>
  <c r="H218" i="2"/>
  <c r="H217" i="2"/>
  <c r="H211" i="2"/>
  <c r="H210" i="2"/>
  <c r="H208" i="2"/>
  <c r="H205" i="2"/>
  <c r="H204" i="2"/>
  <c r="H203" i="2"/>
  <c r="H202" i="2"/>
  <c r="H201" i="2"/>
  <c r="H200" i="2"/>
  <c r="H199" i="2"/>
  <c r="H198" i="2"/>
  <c r="H196" i="2"/>
  <c r="H195" i="2"/>
  <c r="H194" i="2"/>
  <c r="H192" i="2"/>
  <c r="H188" i="2"/>
  <c r="H186" i="2"/>
  <c r="H181" i="2"/>
  <c r="H178" i="2"/>
  <c r="H176" i="2"/>
  <c r="H175" i="2"/>
  <c r="H173" i="2"/>
  <c r="H172" i="2"/>
  <c r="H171" i="2"/>
  <c r="H170" i="2"/>
  <c r="H169" i="2"/>
  <c r="H168" i="2"/>
  <c r="H167" i="2"/>
  <c r="H166" i="2"/>
  <c r="H165" i="2"/>
  <c r="H164" i="2"/>
  <c r="H163" i="2"/>
  <c r="H162" i="2"/>
  <c r="H161" i="2"/>
  <c r="H160" i="2"/>
  <c r="H159" i="2"/>
  <c r="H157" i="2"/>
  <c r="H151" i="2"/>
  <c r="H148" i="2"/>
  <c r="H147" i="2"/>
  <c r="H146" i="2"/>
  <c r="H145" i="2"/>
  <c r="H142" i="2"/>
  <c r="H141" i="2"/>
  <c r="H140" i="2"/>
  <c r="H139" i="2"/>
  <c r="H138" i="2"/>
  <c r="H137" i="2"/>
  <c r="H136" i="2"/>
  <c r="H134" i="2"/>
  <c r="H133" i="2"/>
  <c r="H132" i="2"/>
  <c r="H129" i="2"/>
  <c r="H127" i="2"/>
  <c r="H126" i="2"/>
  <c r="H125" i="2"/>
  <c r="H124" i="2"/>
  <c r="H123" i="2"/>
  <c r="H122" i="2"/>
  <c r="H121" i="2"/>
  <c r="H120" i="2"/>
  <c r="H119" i="2"/>
  <c r="H117" i="2"/>
  <c r="H115" i="2"/>
  <c r="H114"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4" i="2"/>
  <c r="H83" i="2"/>
  <c r="H81" i="2"/>
  <c r="H80" i="2"/>
  <c r="H79" i="2"/>
  <c r="H78" i="2"/>
  <c r="H77" i="2"/>
  <c r="H76" i="2"/>
  <c r="H75" i="2"/>
  <c r="H74" i="2"/>
  <c r="H73" i="2"/>
  <c r="H71" i="2"/>
  <c r="H70" i="2"/>
  <c r="H68" i="2"/>
  <c r="H66" i="2"/>
  <c r="H65" i="2"/>
  <c r="H64" i="2"/>
  <c r="H63" i="2"/>
  <c r="H62" i="2"/>
  <c r="H61" i="2"/>
  <c r="H60" i="2"/>
  <c r="H59" i="2"/>
  <c r="H58" i="2"/>
  <c r="H57" i="2"/>
  <c r="H56" i="2"/>
  <c r="H55" i="2"/>
  <c r="H54" i="2"/>
  <c r="H53" i="2"/>
  <c r="H51" i="2"/>
  <c r="H50" i="2"/>
  <c r="H49" i="2"/>
  <c r="H48" i="2"/>
  <c r="H47" i="2"/>
  <c r="H45" i="2"/>
  <c r="H44" i="2"/>
  <c r="H43" i="2"/>
  <c r="H42" i="2"/>
  <c r="H41" i="2"/>
  <c r="H40" i="2"/>
  <c r="H39" i="2"/>
  <c r="H38" i="2"/>
  <c r="H37" i="2"/>
  <c r="H36" i="2"/>
  <c r="H35" i="2"/>
  <c r="H33" i="2"/>
  <c r="H32" i="2"/>
  <c r="H31" i="2"/>
  <c r="H30" i="2"/>
  <c r="H29" i="2"/>
  <c r="H28" i="2"/>
  <c r="H27" i="2"/>
  <c r="H26" i="2"/>
  <c r="H25" i="2"/>
  <c r="H24" i="2"/>
  <c r="H23" i="2"/>
  <c r="H22" i="2"/>
  <c r="H21" i="2"/>
  <c r="H20" i="2"/>
  <c r="H17" i="2"/>
  <c r="H16" i="2"/>
  <c r="H15" i="2"/>
  <c r="H14" i="2"/>
  <c r="H12" i="2"/>
  <c r="H11" i="2"/>
  <c r="H10" i="2"/>
  <c r="H8" i="2"/>
  <c r="H7" i="2"/>
  <c r="G116" i="4" l="1"/>
  <c r="G115" i="4"/>
  <c r="G114" i="4"/>
  <c r="G108" i="4"/>
  <c r="G107" i="4"/>
  <c r="G106" i="4"/>
  <c r="G104" i="4"/>
  <c r="G102" i="4"/>
  <c r="G98" i="4"/>
  <c r="G90" i="4"/>
  <c r="G88" i="4"/>
  <c r="G87" i="4"/>
  <c r="G86" i="4"/>
  <c r="G82" i="4"/>
  <c r="G80" i="4"/>
  <c r="G79" i="4"/>
  <c r="G78" i="4"/>
  <c r="G76" i="4"/>
  <c r="G75" i="4"/>
  <c r="G74" i="4"/>
  <c r="H440" i="2" l="1"/>
  <c r="H439" i="2"/>
  <c r="H130" i="2"/>
  <c r="H293" i="2"/>
  <c r="H441" i="2"/>
  <c r="H292" i="2"/>
  <c r="H294" i="2"/>
  <c r="H131" i="2"/>
  <c r="H222" i="2" l="1"/>
  <c r="H282" i="2" l="1"/>
  <c r="H405" i="2"/>
  <c r="H404" i="2"/>
  <c r="H283" i="2"/>
  <c r="H223" i="2"/>
  <c r="H220" i="2"/>
  <c r="F142" i="2"/>
  <c r="H432" i="2" l="1"/>
  <c r="G111" i="4" l="1"/>
  <c r="H424" i="2" l="1"/>
  <c r="F312" i="2"/>
  <c r="H342" i="2" l="1"/>
  <c r="H400" i="2"/>
  <c r="G103" i="4"/>
  <c r="E367" i="2" l="1"/>
  <c r="H281" i="2"/>
  <c r="H341" i="2" l="1"/>
  <c r="H242" i="2"/>
  <c r="H241" i="2"/>
  <c r="H85" i="2"/>
  <c r="H383" i="2"/>
  <c r="H177" i="2"/>
  <c r="H243" i="2"/>
  <c r="H240" i="2"/>
  <c r="H370" i="2"/>
  <c r="H308" i="2"/>
  <c r="H258" i="2"/>
  <c r="H261" i="2"/>
  <c r="H116" i="2"/>
  <c r="H343" i="2"/>
  <c r="H357" i="2"/>
  <c r="H72" i="2"/>
  <c r="F242" i="2"/>
  <c r="D8" i="4"/>
  <c r="D18" i="4" s="1"/>
  <c r="D72" i="4" s="1"/>
  <c r="D7" i="4"/>
  <c r="D6" i="4"/>
  <c r="C8" i="4"/>
  <c r="C7" i="4"/>
  <c r="C119" i="4" s="1"/>
  <c r="C6" i="4"/>
  <c r="F228" i="2"/>
  <c r="D16" i="4" l="1"/>
  <c r="D70" i="4" s="1"/>
  <c r="D15" i="4"/>
  <c r="D69" i="4" s="1"/>
  <c r="D119" i="4"/>
  <c r="D123" i="4" s="1"/>
  <c r="D17" i="4"/>
  <c r="D71" i="4" s="1"/>
  <c r="D118" i="4"/>
  <c r="D122" i="4" s="1"/>
  <c r="D120" i="4"/>
  <c r="D124" i="4" s="1"/>
  <c r="C17" i="4"/>
  <c r="C71" i="4" s="1"/>
  <c r="C16" i="4"/>
  <c r="C70" i="4" s="1"/>
  <c r="C18" i="4"/>
  <c r="C72" i="4" s="1"/>
  <c r="C120" i="4"/>
  <c r="C15" i="4"/>
  <c r="C69" i="4" s="1"/>
  <c r="C118" i="4"/>
  <c r="H291" i="2"/>
  <c r="G7" i="4"/>
  <c r="G11" i="4"/>
  <c r="E7" i="4"/>
  <c r="E8" i="4"/>
  <c r="C123" i="4" l="1"/>
  <c r="C124" i="4"/>
  <c r="C122" i="4"/>
  <c r="D125" i="4"/>
  <c r="E429" i="2"/>
  <c r="D429" i="2"/>
  <c r="H413" i="2"/>
  <c r="E430" i="2" l="1"/>
  <c r="E445" i="2"/>
  <c r="C125" i="4"/>
  <c r="D445" i="2"/>
  <c r="D446" i="2" s="1"/>
  <c r="D430" i="2"/>
  <c r="H429" i="2"/>
  <c r="F141" i="2"/>
  <c r="H412" i="2"/>
  <c r="H430" i="2" l="1"/>
  <c r="G91" i="4"/>
  <c r="G92" i="4"/>
  <c r="F41" i="2" l="1"/>
  <c r="H425" i="2" l="1"/>
  <c r="D89" i="4"/>
  <c r="H409" i="2" l="1"/>
  <c r="H401" i="2" l="1"/>
  <c r="F401" i="2"/>
  <c r="H415" i="2" l="1"/>
  <c r="H417" i="2"/>
  <c r="H416" i="2"/>
  <c r="G95" i="4" l="1"/>
  <c r="F210" i="2"/>
  <c r="G94" i="4" l="1"/>
  <c r="G96" i="4"/>
  <c r="H437" i="2" l="1"/>
  <c r="H397" i="2" l="1"/>
  <c r="H367" i="2"/>
  <c r="H174" i="2"/>
  <c r="F288" i="2" l="1"/>
  <c r="F287" i="2"/>
  <c r="F286" i="2"/>
  <c r="F292" i="2" l="1"/>
  <c r="F293" i="2"/>
  <c r="C121" i="4" l="1"/>
  <c r="E16" i="4"/>
  <c r="E70" i="4"/>
  <c r="D121" i="4"/>
  <c r="G72" i="4"/>
  <c r="E72" i="4"/>
  <c r="E69" i="4"/>
  <c r="E71" i="4"/>
  <c r="G69" i="4"/>
  <c r="G70" i="4"/>
  <c r="G71" i="4"/>
  <c r="G119" i="4"/>
  <c r="G15" i="4"/>
  <c r="G120" i="4"/>
  <c r="G17" i="4"/>
  <c r="G18" i="4"/>
  <c r="G118" i="4"/>
  <c r="G16" i="4"/>
  <c r="F314" i="2" l="1"/>
  <c r="F385" i="2" l="1"/>
  <c r="F379" i="2"/>
  <c r="F378" i="2"/>
  <c r="F377" i="2"/>
  <c r="F376" i="2"/>
  <c r="F374" i="2"/>
  <c r="F373" i="2"/>
  <c r="F372" i="2"/>
  <c r="F365" i="2"/>
  <c r="F362" i="2"/>
  <c r="F353" i="2"/>
  <c r="F352" i="2"/>
  <c r="F351" i="2"/>
  <c r="F350" i="2"/>
  <c r="F349" i="2"/>
  <c r="F348" i="2"/>
  <c r="F347" i="2"/>
  <c r="F345" i="2"/>
  <c r="F338" i="2"/>
  <c r="F337" i="2"/>
  <c r="F333" i="2"/>
  <c r="F332" i="2"/>
  <c r="F331" i="2"/>
  <c r="F330" i="2"/>
  <c r="F329" i="2"/>
  <c r="F328" i="2"/>
  <c r="F327" i="2"/>
  <c r="F326" i="2"/>
  <c r="F325" i="2"/>
  <c r="F324" i="2"/>
  <c r="F323" i="2"/>
  <c r="F322" i="2"/>
  <c r="F316" i="2"/>
  <c r="F313" i="2"/>
  <c r="F311" i="2"/>
  <c r="F310" i="2"/>
  <c r="F304" i="2"/>
  <c r="F303" i="2"/>
  <c r="F302" i="2"/>
  <c r="F301" i="2"/>
  <c r="F300" i="2"/>
  <c r="F299" i="2"/>
  <c r="F298" i="2"/>
  <c r="F297" i="2"/>
  <c r="F296" i="2"/>
  <c r="F276" i="2"/>
  <c r="F271" i="2"/>
  <c r="F269" i="2"/>
  <c r="F268" i="2"/>
  <c r="F267" i="2"/>
  <c r="F257" i="2"/>
  <c r="F256" i="2"/>
  <c r="F255" i="2"/>
  <c r="F254" i="2"/>
  <c r="F247" i="2"/>
  <c r="F246" i="2"/>
  <c r="F245" i="2"/>
  <c r="F239" i="2"/>
  <c r="F236" i="2"/>
  <c r="F229" i="2"/>
  <c r="F226" i="2"/>
  <c r="F225" i="2"/>
  <c r="F218" i="2"/>
  <c r="F217" i="2"/>
  <c r="F211" i="2"/>
  <c r="F208" i="2"/>
  <c r="F205" i="2"/>
  <c r="F204" i="2"/>
  <c r="F203" i="2"/>
  <c r="F202" i="2"/>
  <c r="F201" i="2"/>
  <c r="F200" i="2"/>
  <c r="F199" i="2"/>
  <c r="F198" i="2"/>
  <c r="F195" i="2"/>
  <c r="F192" i="2"/>
  <c r="F188" i="2"/>
  <c r="F186" i="2"/>
  <c r="F181" i="2"/>
  <c r="F172" i="2"/>
  <c r="F171" i="2"/>
  <c r="F170" i="2"/>
  <c r="F169" i="2"/>
  <c r="F168" i="2"/>
  <c r="F167" i="2"/>
  <c r="F166" i="2"/>
  <c r="F165" i="2"/>
  <c r="F164" i="2"/>
  <c r="F163" i="2"/>
  <c r="F157" i="2"/>
  <c r="F151" i="2"/>
  <c r="F148" i="2"/>
  <c r="F147" i="2"/>
  <c r="F146" i="2"/>
  <c r="F145" i="2"/>
  <c r="F140" i="2"/>
  <c r="F139" i="2"/>
  <c r="F138" i="2"/>
  <c r="F137" i="2"/>
  <c r="F136" i="2"/>
  <c r="F134" i="2"/>
  <c r="F133" i="2"/>
  <c r="F125" i="2"/>
  <c r="F124" i="2"/>
  <c r="F122" i="2"/>
  <c r="F121" i="2"/>
  <c r="F120" i="2"/>
  <c r="F119" i="2"/>
  <c r="F107" i="2"/>
  <c r="F106" i="2"/>
  <c r="F105" i="2"/>
  <c r="F104" i="2"/>
  <c r="F103" i="2"/>
  <c r="F102" i="2"/>
  <c r="F101" i="2"/>
  <c r="F100" i="2"/>
  <c r="F99" i="2"/>
  <c r="F98" i="2"/>
  <c r="F97" i="2"/>
  <c r="F96" i="2"/>
  <c r="F95" i="2"/>
  <c r="F93" i="2"/>
  <c r="F92" i="2"/>
  <c r="F91" i="2"/>
  <c r="F90" i="2"/>
  <c r="F89" i="2"/>
  <c r="F88" i="2"/>
  <c r="F87" i="2"/>
  <c r="F81" i="2"/>
  <c r="F80" i="2"/>
  <c r="F79" i="2"/>
  <c r="F78" i="2"/>
  <c r="F77" i="2"/>
  <c r="F76" i="2"/>
  <c r="F75" i="2"/>
  <c r="F74" i="2"/>
  <c r="F68" i="2"/>
  <c r="F66" i="2"/>
  <c r="F65" i="2"/>
  <c r="F64" i="2"/>
  <c r="F63" i="2"/>
  <c r="F62" i="2"/>
  <c r="F61" i="2"/>
  <c r="F59" i="2"/>
  <c r="F58" i="2"/>
  <c r="F57" i="2"/>
  <c r="F56" i="2"/>
  <c r="F55" i="2"/>
  <c r="F54" i="2"/>
  <c r="F53" i="2"/>
  <c r="F51" i="2"/>
  <c r="F50" i="2"/>
  <c r="F49" i="2"/>
  <c r="F48" i="2"/>
  <c r="F47" i="2"/>
  <c r="F45" i="2"/>
  <c r="F44" i="2"/>
  <c r="F43" i="2"/>
  <c r="F42" i="2"/>
  <c r="F40" i="2"/>
  <c r="F39" i="2"/>
  <c r="F38" i="2"/>
  <c r="F37" i="2"/>
  <c r="F36" i="2"/>
  <c r="F35" i="2"/>
  <c r="F33" i="2"/>
  <c r="F32" i="2"/>
  <c r="F31" i="2"/>
  <c r="F30" i="2"/>
  <c r="F29" i="2"/>
  <c r="F28" i="2"/>
  <c r="F27" i="2"/>
  <c r="F26" i="2"/>
  <c r="F24" i="2"/>
  <c r="F23" i="2"/>
  <c r="F22" i="2"/>
  <c r="F21" i="2"/>
  <c r="F17" i="2"/>
  <c r="F16" i="2"/>
  <c r="F15" i="2"/>
  <c r="F14" i="2"/>
  <c r="F12" i="2"/>
  <c r="F11" i="2"/>
  <c r="F10" i="2"/>
  <c r="F8" i="2"/>
  <c r="F7" i="2"/>
  <c r="F439" i="2" l="1"/>
  <c r="F440" i="2"/>
  <c r="F131" i="2"/>
  <c r="E118" i="4" l="1"/>
  <c r="F429" i="2" l="1"/>
  <c r="F405" i="2" l="1"/>
  <c r="F441" i="2" l="1"/>
  <c r="E446" i="2" l="1"/>
  <c r="H433" i="2"/>
  <c r="F433" i="2"/>
  <c r="G83" i="4" l="1"/>
  <c r="G84" i="4" l="1"/>
  <c r="F421" i="2"/>
  <c r="F397" i="2" l="1"/>
  <c r="F425" i="2" l="1"/>
  <c r="E398" i="2"/>
  <c r="H340" i="2" l="1"/>
  <c r="E17" i="4" l="1"/>
  <c r="E18" i="4"/>
  <c r="G112" i="4"/>
  <c r="G110" i="4" l="1"/>
  <c r="F437" i="2" l="1"/>
  <c r="F417" i="2" l="1"/>
  <c r="F413" i="2" l="1"/>
  <c r="H6" i="2" l="1"/>
  <c r="F409" i="2" l="1"/>
  <c r="F6" i="2"/>
  <c r="F177" i="2"/>
  <c r="H251" i="2" l="1"/>
  <c r="F383" i="2"/>
  <c r="F294" i="2"/>
  <c r="F261" i="2"/>
  <c r="F251" i="2"/>
  <c r="F243" i="2"/>
  <c r="F370" i="2"/>
  <c r="F343" i="2"/>
  <c r="F357" i="2"/>
  <c r="F116" i="2"/>
  <c r="F161" i="2"/>
  <c r="F85" i="2"/>
  <c r="F72" i="2"/>
  <c r="H392" i="2" l="1"/>
  <c r="H391" i="2"/>
  <c r="F391" i="2"/>
  <c r="F392" i="2"/>
  <c r="F340" i="2" l="1"/>
  <c r="E120" i="4" l="1"/>
  <c r="E119" i="4"/>
  <c r="G122" i="4" l="1"/>
  <c r="E31" i="1"/>
  <c r="G100" i="4" l="1"/>
  <c r="G99" i="4"/>
  <c r="E121" i="1" l="1"/>
  <c r="D121" i="1"/>
  <c r="F121" i="1" l="1"/>
  <c r="H280" i="2"/>
  <c r="F280" i="2" l="1"/>
  <c r="C113" i="4" l="1"/>
  <c r="C81" i="4" l="1"/>
  <c r="G6" i="4" l="1"/>
  <c r="D113" i="4"/>
  <c r="G113" i="4" l="1"/>
  <c r="D77" i="4"/>
  <c r="C93" i="4"/>
  <c r="C77" i="4"/>
  <c r="E15" i="4"/>
  <c r="D85" i="4"/>
  <c r="E120" i="1"/>
  <c r="D120" i="1"/>
  <c r="E119" i="1"/>
  <c r="D119" i="1"/>
  <c r="F120" i="1" l="1"/>
  <c r="E77" i="4"/>
  <c r="G77" i="4"/>
  <c r="E122" i="1"/>
  <c r="D122" i="1"/>
  <c r="G123" i="4"/>
  <c r="E123" i="4"/>
  <c r="D438" i="2"/>
  <c r="E422" i="2"/>
  <c r="D434" i="2"/>
  <c r="E426" i="2"/>
  <c r="D426" i="2"/>
  <c r="C85" i="4"/>
  <c r="E438" i="2"/>
  <c r="G85" i="4" l="1"/>
  <c r="H434" i="2"/>
  <c r="H422" i="2"/>
  <c r="H418" i="2"/>
  <c r="H442" i="2"/>
  <c r="H426" i="2"/>
  <c r="H438" i="2"/>
  <c r="F442" i="2"/>
  <c r="F418" i="2"/>
  <c r="F430" i="2"/>
  <c r="F438" i="2"/>
  <c r="F426" i="2"/>
  <c r="F422" i="2"/>
  <c r="F434" i="2"/>
  <c r="D414" i="2"/>
  <c r="E414" i="2"/>
  <c r="H414" i="2" l="1"/>
  <c r="F414" i="2"/>
  <c r="D410" i="2"/>
  <c r="H410" i="2" l="1"/>
  <c r="F410" i="2"/>
  <c r="E406" i="2"/>
  <c r="D406" i="2"/>
  <c r="D398" i="2"/>
  <c r="H445" i="2"/>
  <c r="E386" i="2"/>
  <c r="H380" i="2"/>
  <c r="H398" i="2" l="1"/>
  <c r="H402" i="2"/>
  <c r="H389" i="2"/>
  <c r="H386" i="2"/>
  <c r="H406" i="2"/>
  <c r="F406" i="2"/>
  <c r="F402" i="2"/>
  <c r="F386" i="2"/>
  <c r="F389" i="2"/>
  <c r="F380" i="2"/>
  <c r="F367" i="2"/>
  <c r="F445" i="2"/>
  <c r="F398" i="2"/>
  <c r="E468" i="2"/>
  <c r="D468" i="2"/>
  <c r="E467" i="2"/>
  <c r="D467" i="2"/>
  <c r="E466" i="2"/>
  <c r="F467" i="2" l="1"/>
  <c r="D466" i="2"/>
  <c r="F466" i="2" s="1"/>
  <c r="H354" i="2" l="1"/>
  <c r="F354" i="2" l="1"/>
  <c r="E465" i="2"/>
  <c r="D465" i="2" l="1"/>
  <c r="F465" i="2" s="1"/>
  <c r="H305" i="2" l="1"/>
  <c r="E462" i="2" l="1"/>
  <c r="F291" i="2"/>
  <c r="F305" i="2"/>
  <c r="F308" i="2"/>
  <c r="E463" i="2"/>
  <c r="D462" i="2"/>
  <c r="E464" i="2"/>
  <c r="D464" i="2"/>
  <c r="H393" i="2" l="1"/>
  <c r="F393" i="2"/>
  <c r="F462" i="2"/>
  <c r="F464" i="2"/>
  <c r="D463" i="2"/>
  <c r="F463" i="2" s="1"/>
  <c r="F461" i="2" l="1"/>
  <c r="E461" i="2" s="1"/>
  <c r="D461" i="2" s="1"/>
  <c r="E460" i="2"/>
  <c r="E459" i="2"/>
  <c r="H248" i="2"/>
  <c r="E458" i="2"/>
  <c r="F258" i="2" l="1"/>
  <c r="F248" i="2"/>
  <c r="F240" i="2"/>
  <c r="F220" i="2"/>
  <c r="D458" i="2"/>
  <c r="F458" i="2" s="1"/>
  <c r="D460" i="2"/>
  <c r="F460" i="2" s="1"/>
  <c r="D459" i="2"/>
  <c r="F459" i="2" s="1"/>
  <c r="E457" i="2"/>
  <c r="D457" i="2"/>
  <c r="H158" i="2"/>
  <c r="F158" i="2" l="1"/>
  <c r="E390" i="2"/>
  <c r="F174" i="2"/>
  <c r="F457" i="2"/>
  <c r="D456" i="2"/>
  <c r="E456" i="2"/>
  <c r="E455" i="2"/>
  <c r="D455" i="2"/>
  <c r="H128" i="2"/>
  <c r="H113" i="2"/>
  <c r="F128" i="2" l="1"/>
  <c r="F113" i="2"/>
  <c r="F455" i="2"/>
  <c r="D454" i="2"/>
  <c r="E454" i="2"/>
  <c r="F456" i="2"/>
  <c r="D453" i="2"/>
  <c r="E453" i="2"/>
  <c r="H82" i="2"/>
  <c r="F82" i="2" l="1"/>
  <c r="F454" i="2"/>
  <c r="D452" i="2"/>
  <c r="F453" i="2"/>
  <c r="E452" i="2"/>
  <c r="H69" i="2"/>
  <c r="H390" i="2" l="1"/>
  <c r="F69" i="2"/>
  <c r="F452" i="2"/>
  <c r="E451" i="2"/>
  <c r="D451" i="2"/>
  <c r="D469" i="2" s="1"/>
  <c r="E133" i="1"/>
  <c r="D133" i="1"/>
  <c r="E132" i="1"/>
  <c r="D132" i="1"/>
  <c r="E131" i="1"/>
  <c r="D131" i="1"/>
  <c r="E129" i="1"/>
  <c r="D129" i="1"/>
  <c r="E128" i="1"/>
  <c r="D128" i="1"/>
  <c r="E127" i="1"/>
  <c r="D127" i="1"/>
  <c r="E125" i="1"/>
  <c r="D125" i="1"/>
  <c r="E124" i="1"/>
  <c r="D124" i="1"/>
  <c r="E123" i="1"/>
  <c r="D123" i="1"/>
  <c r="F127" i="1" l="1"/>
  <c r="F125" i="1"/>
  <c r="F128" i="1"/>
  <c r="F133" i="1"/>
  <c r="F129" i="1"/>
  <c r="F390" i="2"/>
  <c r="D130" i="1"/>
  <c r="E126" i="1"/>
  <c r="D126" i="1"/>
  <c r="E134" i="1"/>
  <c r="F468" i="2"/>
  <c r="E469" i="2"/>
  <c r="F451" i="2"/>
  <c r="E117" i="1"/>
  <c r="D117" i="1"/>
  <c r="D116" i="1"/>
  <c r="E113" i="1"/>
  <c r="D113" i="1"/>
  <c r="E112" i="1"/>
  <c r="D112" i="1"/>
  <c r="E111" i="1"/>
  <c r="D111" i="1"/>
  <c r="F112" i="1" l="1"/>
  <c r="F113" i="1"/>
  <c r="F126" i="1"/>
  <c r="F117" i="1"/>
  <c r="E114" i="1"/>
  <c r="D134" i="1"/>
  <c r="D114" i="1"/>
  <c r="F469" i="2"/>
  <c r="D109" i="1"/>
  <c r="D108" i="1"/>
  <c r="E107" i="1"/>
  <c r="D107" i="1"/>
  <c r="F134" i="1" l="1"/>
  <c r="F114" i="1"/>
  <c r="E105" i="1"/>
  <c r="D105" i="1"/>
  <c r="E104" i="1"/>
  <c r="D104" i="1"/>
  <c r="E103" i="1"/>
  <c r="D103" i="1"/>
  <c r="E101" i="1"/>
  <c r="D101" i="1"/>
  <c r="E100" i="1"/>
  <c r="D100" i="1"/>
  <c r="E99" i="1"/>
  <c r="D99" i="1"/>
  <c r="E97" i="1"/>
  <c r="D97" i="1"/>
  <c r="E96" i="1"/>
  <c r="D96" i="1"/>
  <c r="E95" i="1"/>
  <c r="D95" i="1"/>
  <c r="E93" i="1"/>
  <c r="D93" i="1"/>
  <c r="E92" i="1"/>
  <c r="D92" i="1"/>
  <c r="E91" i="1"/>
  <c r="D91" i="1"/>
  <c r="F96" i="1" l="1"/>
  <c r="F100" i="1"/>
  <c r="F103" i="1"/>
  <c r="F104" i="1"/>
  <c r="F91" i="1"/>
  <c r="F92" i="1"/>
  <c r="F93" i="1"/>
  <c r="F97" i="1"/>
  <c r="F105" i="1"/>
  <c r="F101" i="1"/>
  <c r="D94" i="1"/>
  <c r="D106" i="1"/>
  <c r="E94" i="1"/>
  <c r="E106" i="1"/>
  <c r="E102" i="1"/>
  <c r="E89" i="1"/>
  <c r="D89" i="1"/>
  <c r="E88" i="1"/>
  <c r="D88" i="1"/>
  <c r="E87" i="1"/>
  <c r="D87" i="1"/>
  <c r="F88" i="1" l="1"/>
  <c r="F94" i="1"/>
  <c r="F89" i="1"/>
  <c r="F106" i="1"/>
  <c r="D90" i="1"/>
  <c r="E90" i="1"/>
  <c r="D137" i="1"/>
  <c r="D102" i="1"/>
  <c r="F102" i="1" l="1"/>
  <c r="F90" i="1"/>
  <c r="D71" i="1" l="1"/>
  <c r="E71" i="1" l="1"/>
  <c r="D51" i="1"/>
  <c r="E50" i="1"/>
  <c r="D50" i="1"/>
  <c r="E44" i="1"/>
  <c r="D44" i="1"/>
  <c r="F71" i="1" l="1"/>
  <c r="D82" i="1"/>
  <c r="E82" i="1"/>
  <c r="E43" i="1"/>
  <c r="D43" i="1"/>
  <c r="E42" i="1"/>
  <c r="D42" i="1"/>
  <c r="D39" i="1"/>
  <c r="E38" i="1"/>
  <c r="E36" i="1"/>
  <c r="D35" i="1"/>
  <c r="E30" i="1"/>
  <c r="D30" i="1"/>
  <c r="E28" i="1"/>
  <c r="D28" i="1"/>
  <c r="D27" i="1"/>
  <c r="E26" i="1"/>
  <c r="D26" i="1"/>
  <c r="D22" i="1"/>
  <c r="E18" i="1"/>
  <c r="F82" i="1" l="1"/>
  <c r="D38" i="1"/>
  <c r="D18" i="1"/>
  <c r="D78" i="1"/>
  <c r="D36" i="1"/>
  <c r="E80" i="1"/>
  <c r="D29" i="1"/>
  <c r="E45" i="1"/>
  <c r="D45" i="1"/>
  <c r="D80" i="1" l="1"/>
  <c r="E16" i="1"/>
  <c r="D16" i="1"/>
  <c r="F80" i="1" l="1"/>
  <c r="E75" i="1"/>
  <c r="D75" i="1"/>
  <c r="E15" i="1"/>
  <c r="D15" i="1"/>
  <c r="E14" i="1"/>
  <c r="D14" i="1"/>
  <c r="E12" i="1"/>
  <c r="D12" i="1"/>
  <c r="E11" i="1"/>
  <c r="D11" i="1"/>
  <c r="E10" i="1"/>
  <c r="D10" i="1"/>
  <c r="E8" i="1"/>
  <c r="D8" i="1"/>
  <c r="E7" i="1"/>
  <c r="D7" i="1"/>
  <c r="E6" i="1"/>
  <c r="D6" i="1"/>
  <c r="E109" i="1"/>
  <c r="D110" i="1"/>
  <c r="F7" i="1" l="1"/>
  <c r="E74" i="1"/>
  <c r="F12" i="1"/>
  <c r="F11" i="1"/>
  <c r="F10" i="1"/>
  <c r="D74" i="1"/>
  <c r="F109" i="1"/>
  <c r="F75" i="1"/>
  <c r="E78" i="1"/>
  <c r="D13" i="1"/>
  <c r="D17" i="1"/>
  <c r="E13" i="1"/>
  <c r="E9" i="1"/>
  <c r="E73" i="1"/>
  <c r="E17" i="1"/>
  <c r="D73" i="1"/>
  <c r="D9" i="1"/>
  <c r="E137" i="1"/>
  <c r="F9" i="1" l="1"/>
  <c r="F13" i="1"/>
  <c r="F78" i="1"/>
  <c r="F137" i="1"/>
  <c r="F74" i="1"/>
  <c r="F73" i="1"/>
  <c r="E40" i="1"/>
  <c r="E81" i="1" s="1"/>
  <c r="D79" i="1"/>
  <c r="E19" i="1"/>
  <c r="E20" i="1"/>
  <c r="E24" i="1"/>
  <c r="E22" i="1"/>
  <c r="E27" i="1"/>
  <c r="E32" i="1"/>
  <c r="E35" i="1"/>
  <c r="E39" i="1"/>
  <c r="E47" i="1"/>
  <c r="E48" i="1"/>
  <c r="E83" i="1" s="1"/>
  <c r="E46" i="1"/>
  <c r="E51" i="1"/>
  <c r="E52" i="1"/>
  <c r="E108" i="1"/>
  <c r="E34" i="1"/>
  <c r="D115" i="1"/>
  <c r="E98" i="1"/>
  <c r="D98" i="1"/>
  <c r="E116" i="1"/>
  <c r="E115" i="1"/>
  <c r="B135" i="1"/>
  <c r="E130" i="1"/>
  <c r="D81" i="4"/>
  <c r="E81" i="4" s="1"/>
  <c r="D117" i="4"/>
  <c r="F32" i="1" l="1"/>
  <c r="F22" i="1"/>
  <c r="E77" i="1"/>
  <c r="G81" i="4"/>
  <c r="E54" i="1"/>
  <c r="E56" i="1"/>
  <c r="D135" i="1"/>
  <c r="F130" i="1"/>
  <c r="F98" i="1"/>
  <c r="D46" i="1"/>
  <c r="D47" i="1"/>
  <c r="D40" i="1"/>
  <c r="D20" i="1"/>
  <c r="D34" i="1"/>
  <c r="D23" i="1"/>
  <c r="D19" i="1"/>
  <c r="D48" i="1"/>
  <c r="D31" i="1"/>
  <c r="F31" i="1" s="1"/>
  <c r="D24" i="1"/>
  <c r="F24" i="1" s="1"/>
  <c r="E135" i="1"/>
  <c r="E110" i="1"/>
  <c r="E37" i="1"/>
  <c r="D105" i="4"/>
  <c r="C117" i="4"/>
  <c r="D93" i="4"/>
  <c r="C109" i="4"/>
  <c r="E118" i="1"/>
  <c r="D118" i="1"/>
  <c r="D109" i="4"/>
  <c r="F122" i="1"/>
  <c r="D136" i="1"/>
  <c r="D97" i="4"/>
  <c r="C89" i="4"/>
  <c r="E89" i="4" s="1"/>
  <c r="E53" i="1"/>
  <c r="E84" i="1"/>
  <c r="E79" i="1"/>
  <c r="F79" i="1" s="1"/>
  <c r="E23" i="1"/>
  <c r="E49" i="1"/>
  <c r="E29" i="1"/>
  <c r="E33" i="1"/>
  <c r="E21" i="1"/>
  <c r="E41" i="1"/>
  <c r="E76" i="1"/>
  <c r="D56" i="1" l="1"/>
  <c r="F19" i="1"/>
  <c r="E55" i="1"/>
  <c r="F23" i="1"/>
  <c r="E97" i="4"/>
  <c r="G93" i="4"/>
  <c r="G117" i="4"/>
  <c r="G89" i="4"/>
  <c r="D77" i="1"/>
  <c r="D83" i="1"/>
  <c r="F47" i="1"/>
  <c r="D33" i="1"/>
  <c r="F46" i="1"/>
  <c r="D55" i="1"/>
  <c r="D54" i="1"/>
  <c r="G124" i="4"/>
  <c r="G105" i="4"/>
  <c r="G109" i="4"/>
  <c r="D138" i="1"/>
  <c r="G121" i="4"/>
  <c r="G97" i="4"/>
  <c r="G101" i="4"/>
  <c r="D41" i="1"/>
  <c r="D81" i="1"/>
  <c r="F110" i="1"/>
  <c r="F135" i="1"/>
  <c r="E121" i="4"/>
  <c r="E124" i="4"/>
  <c r="F118" i="1"/>
  <c r="F48" i="1"/>
  <c r="D25" i="1"/>
  <c r="D53" i="1"/>
  <c r="D84" i="1"/>
  <c r="D76" i="1"/>
  <c r="D37" i="1"/>
  <c r="D21" i="1"/>
  <c r="D49" i="1"/>
  <c r="E25" i="1"/>
  <c r="E122" i="4"/>
  <c r="E136" i="1"/>
  <c r="E85" i="1"/>
  <c r="F136" i="1" l="1"/>
  <c r="F33" i="1"/>
  <c r="F21" i="1"/>
  <c r="E57" i="1"/>
  <c r="F25" i="1"/>
  <c r="F83" i="1"/>
  <c r="F56" i="1"/>
  <c r="F54" i="1"/>
  <c r="F76" i="1"/>
  <c r="F81" i="1"/>
  <c r="F84" i="1"/>
  <c r="F77" i="1"/>
  <c r="F49" i="1"/>
  <c r="D57" i="1"/>
  <c r="G125" i="4"/>
  <c r="E138" i="1"/>
  <c r="F138" i="1" s="1"/>
  <c r="E125" i="4"/>
  <c r="F55" i="1"/>
  <c r="D85" i="1"/>
  <c r="H444" i="2"/>
  <c r="H443" i="2"/>
  <c r="F85" i="1" l="1"/>
  <c r="D470" i="2"/>
  <c r="F57" i="1"/>
  <c r="F443" i="2"/>
  <c r="F444" i="2"/>
  <c r="H446" i="2" l="1"/>
  <c r="E470" i="2"/>
  <c r="F446" i="2"/>
</calcChain>
</file>

<file path=xl/sharedStrings.xml><?xml version="1.0" encoding="utf-8"?>
<sst xmlns="http://schemas.openxmlformats.org/spreadsheetml/2006/main" count="1508" uniqueCount="587">
  <si>
    <t>Вышестеблиевское сельское поселение</t>
  </si>
  <si>
    <t>Ахтанизовское сельское поселение</t>
  </si>
  <si>
    <t>Голубицкое сельское поселение</t>
  </si>
  <si>
    <t>Запорожское сельское поселение</t>
  </si>
  <si>
    <t>Сенное сельское поселение</t>
  </si>
  <si>
    <t>Старотитаровское сельское поселение</t>
  </si>
  <si>
    <t>Таманское сельское поселение</t>
  </si>
  <si>
    <t>Новотаманское сельское поселение</t>
  </si>
  <si>
    <t>Курчанское сельское поселение</t>
  </si>
  <si>
    <t>Краснострельское сельское поселение</t>
  </si>
  <si>
    <t>Фонталовское сельское поселение</t>
  </si>
  <si>
    <t>Темрюкское городское поселение</t>
  </si>
  <si>
    <t>Итого по программам поселений:</t>
  </si>
  <si>
    <t>х</t>
  </si>
  <si>
    <t>Количество реализуемых программ в поселениях</t>
  </si>
  <si>
    <t>Поселения Темрюкского района</t>
  </si>
  <si>
    <t>Источник финансирования</t>
  </si>
  <si>
    <t>Освоено за отчетный период, тыс. руб.</t>
  </si>
  <si>
    <t xml:space="preserve">краевой бюджет </t>
  </si>
  <si>
    <t>местный бюджет</t>
  </si>
  <si>
    <t>Исполнение муниципальных программ поселениями, в %</t>
  </si>
  <si>
    <t>Всего</t>
  </si>
  <si>
    <t>Муниципальные программы поселений</t>
  </si>
  <si>
    <t>Ахтанизовское</t>
  </si>
  <si>
    <t>Вышестеблиевское</t>
  </si>
  <si>
    <t>Голубицкое</t>
  </si>
  <si>
    <t>Краснострельское</t>
  </si>
  <si>
    <t>Курчанское</t>
  </si>
  <si>
    <t>Новотаманское</t>
  </si>
  <si>
    <t>Запорожское</t>
  </si>
  <si>
    <t>Сенное</t>
  </si>
  <si>
    <t>Старотитаровское</t>
  </si>
  <si>
    <t>Таманское</t>
  </si>
  <si>
    <t>Темрюкское</t>
  </si>
  <si>
    <t>Фонталовское</t>
  </si>
  <si>
    <t>ТОСы</t>
  </si>
  <si>
    <t>Муниципальное имущество и земельные ресурсы</t>
  </si>
  <si>
    <t>Муниципальная программа "Эффективное муниципальное управление"</t>
  </si>
  <si>
    <t xml:space="preserve">Муниципальная программа "Мероприятия праздничных дней и памятных дат в Ахтанизовском сельском поселении Темрюкского района" </t>
  </si>
  <si>
    <t>Муниципальная программа "Компенсационные выплаты руководителям органов территориального общественного самоуправления Ахтанизовского сельского поселения Темрюкского района"</t>
  </si>
  <si>
    <t>Муниципальная программа "Сохранение и охрана объектов культурного наследия (памятников истории и культуры) местного значения Ахтанизовского сельского поселения Темрюкского района"</t>
  </si>
  <si>
    <t>Муниципальная программа "Развитие сети автомобильных дорог  Ахтанизовского сельского поселения Темрюкского района"</t>
  </si>
  <si>
    <t>Муниципальная программа "Развитие физической культуры и массового спорта в Ахтанизовском сельском поселении Темрюкского района"</t>
  </si>
  <si>
    <t>Муниципальная программа "Развитие культуры Ахтанизовского сельского поселения Темрюкского района"</t>
  </si>
  <si>
    <t>Муниципальная программа "Пенсионное обеспечение за выслугу лет лицам, замещающим муниципальные должности и должности муниципальных служащих Ахтанизовского сельского поселения Темрюкского района"</t>
  </si>
  <si>
    <t>Молодежная политика</t>
  </si>
  <si>
    <t>Малый бизнес</t>
  </si>
  <si>
    <t>Водоснабжение. Водоотведение</t>
  </si>
  <si>
    <t>Газификация</t>
  </si>
  <si>
    <t>Наружное освещение</t>
  </si>
  <si>
    <t>Обеспечение жильем и земельными участками</t>
  </si>
  <si>
    <t>Прочие</t>
  </si>
  <si>
    <t>Муниципальная программа «Обеспечение безопасности населения Голубицкого сельского поселения Темрюкского района»</t>
  </si>
  <si>
    <t xml:space="preserve">Муниципальная программа "Развитие культуры  Голубицкого сельского поселения Темрюкского района" </t>
  </si>
  <si>
    <t>Муниципальная программа «Реализация молодежной политики в Голубицком сельском поселении Темрюкского района»</t>
  </si>
  <si>
    <t xml:space="preserve">Муниципальная программа «Пенсионное обеспечение за выслугу лет лицам, замещавших муниципальные должности и должности муниципальных служащих Голубицкого сельского поселения Темрюкского района» </t>
  </si>
  <si>
    <t>Муниципальная программа «Развитие  архивного дела в Сенном сельском поселении Темрюкского района»</t>
  </si>
  <si>
    <t>Муниципальная программа "Обеспечение информационного освещения деятельности администрации Сенного сельского поселения Темрюкского района"</t>
  </si>
  <si>
    <t>Муниципальная программа «Обеспечение безопасности населения Сенного сельского поселения Темрюкского района»</t>
  </si>
  <si>
    <t xml:space="preserve">Муниципальная программа «Молодежь Сенного сельского поселения Темрюкского района»  </t>
  </si>
  <si>
    <t xml:space="preserve">Муниципальная программа «Развитие культуры  Сенного сельского поселения Темрюкского района»                                                            </t>
  </si>
  <si>
    <t>Муниципальная программа «Мероприятия праздничных дней и памятных дат в Сенном сельском поселении Темрюкского района»</t>
  </si>
  <si>
    <t>Муниципальная программа «Сохранение, использование и популяризация памятников истории и культуры местного значения, расположенных на территории Сенного сельского поселения Темрюкского района»</t>
  </si>
  <si>
    <t>Муниципальная программа «Развитие физической культуры и массового спорта в Сенном сельском поселении Темрюкского района»</t>
  </si>
  <si>
    <t>ИТОГО ПО РАЗДЕЛУ</t>
  </si>
  <si>
    <t>ИТОГО</t>
  </si>
  <si>
    <t>Муниципальная программа Темрюкского городского поселения Темрюкского района «Ритуальные услуги»</t>
  </si>
  <si>
    <t>Итого, в том числе:</t>
  </si>
  <si>
    <t>Проверка по разделам</t>
  </si>
  <si>
    <t>общий бюджет</t>
  </si>
  <si>
    <t>ВСЕГО</t>
  </si>
  <si>
    <t>Поддержка социально- ориентированных некоммерческих организаций</t>
  </si>
  <si>
    <t>Поддержка социально - ориентированных некоммерческих организаций</t>
  </si>
  <si>
    <t>Обеспечение деятельности органов местного самоуправление</t>
  </si>
  <si>
    <t>Муниципальная программа «Противодействие коррупции в Сенном сельском поселении Темрюкского района»</t>
  </si>
  <si>
    <t>Обеспечение безопасности населения</t>
  </si>
  <si>
    <t>Доступная среда</t>
  </si>
  <si>
    <t>Развитие культуры</t>
  </si>
  <si>
    <t>Развитие физической культуры и спорта</t>
  </si>
  <si>
    <t>Развитие жилищно-коммунального хозяйства</t>
  </si>
  <si>
    <t>Развитие сети автомобильных дорог поселений</t>
  </si>
  <si>
    <t>ВСЕГО по программам поселений:</t>
  </si>
  <si>
    <t xml:space="preserve">Государственные программы Краснодарского края, в которых приняли участие поселения </t>
  </si>
  <si>
    <t>Уточненный план, тыс. руб.</t>
  </si>
  <si>
    <t>Примечание</t>
  </si>
  <si>
    <t>Субсидии из краевого бюджета на осуществление полномочий</t>
  </si>
  <si>
    <t>местный бюджет (софинансирование)</t>
  </si>
  <si>
    <t>Муниципальная программа "Развитие сети автомобильных дорог Голубицкого сельского поселения Темрюкского района"</t>
  </si>
  <si>
    <t>Муниципальная программа «Развитие жилищно-коммунального хозяйства» Сенного сельского поселения Темрюкского района</t>
  </si>
  <si>
    <t>-</t>
  </si>
  <si>
    <t>Исполнение программ поселениями, в %</t>
  </si>
  <si>
    <t xml:space="preserve">ИТОГО </t>
  </si>
  <si>
    <t>ВСЕГО ПО ГОСУДАРСТВЕННЫМ ПРОГРАММАМ</t>
  </si>
  <si>
    <t>ИТОГО по государственным программам</t>
  </si>
  <si>
    <t>ИТОГО по государственным и муниципальным программам поселений</t>
  </si>
  <si>
    <t>Итого по государственным программам:</t>
  </si>
  <si>
    <t xml:space="preserve">Муниципальная программа «Повышение безопасности дорожного движения на территории Сенного сельского поселения Темрюкского района»                                    </t>
  </si>
  <si>
    <t xml:space="preserve">Муниципальная программа «Строительство, реконструкция, капитальный ремонт, ремонт и содержание автомобильных дорог местного значения Сенного сельского поселения Темрюкского района»                                    </t>
  </si>
  <si>
    <t>Поддержка деятельности ТОСов</t>
  </si>
  <si>
    <t>Дорожная деятельность</t>
  </si>
  <si>
    <t>Муниципальная программа "Повышение квалификации, обучение муниципальных служащих"</t>
  </si>
  <si>
    <t>федеральный бюджет</t>
  </si>
  <si>
    <t xml:space="preserve">федеральный бюджет </t>
  </si>
  <si>
    <t>Муниципальная программа "Обеспечение информационного освещения деятельности администрации Краснострельского сельского поселения Темрюкского района"</t>
  </si>
  <si>
    <t>Муниципальная программа "Поддержка деятельности территориального общественного самоуправления на территории Краснострельского сельского поселения Темрюкского района"</t>
  </si>
  <si>
    <t>Муниципальная программа «Противодействие коррупции в Краснострельском сельском поселении Темрюкского района»</t>
  </si>
  <si>
    <t>Муниципальная программа "Повышение безопасности дорожного движения на территории  Краснострельского сельского поселения Темрюкского района"</t>
  </si>
  <si>
    <t xml:space="preserve">Муниципальная программа "Развитие инженерной инфраструктуры в Краснострельском сельском поселении Темрюкского района" </t>
  </si>
  <si>
    <t>Муниципальная программа Краснострельского сельского поселения Темрюкского района "Развитие жилищно-коммунального хозяйства Краснострельского сельского поселения Темрюкского района"</t>
  </si>
  <si>
    <t>Муниципальная программа "Реализация молодежной политики в Краснострельском сельском поселении Темрюкского района"</t>
  </si>
  <si>
    <t>Муниципальная программа "Развитие культуры Краснострельского сельского поселения Темрюкского района"</t>
  </si>
  <si>
    <t>Муниципальная программа "Сохранение, использование и охрана объектов культурного наследия (памятников истории и культуры) местного значения, расположенных на территории Краснострельского сельского поселения Темрюкского района"</t>
  </si>
  <si>
    <t>Муниципальная программа "Пенсионное обеспечение за выслугу лет лицам, замещавшим муниципальные должности и должности  муниципальной службы Краснострельского сельского поселения Темрюкского района"</t>
  </si>
  <si>
    <t>Муниципальная программа "Поддержка социально ориентированных некоммерческих организаций, осуществляющих деятельность на территории Краснострельского сельского поселения Темрюкского района"</t>
  </si>
  <si>
    <t>Муниципальная программа «Формирование доступной среды в Сенном сельском поселении Темрюкского района»</t>
  </si>
  <si>
    <t>1. Государственная программа Краснодарского края "Развитие жилищно-коммунального хозяйства"</t>
  </si>
  <si>
    <t>Комфортная городская среда</t>
  </si>
  <si>
    <t>Муниципальная программа "Повышение квалификации работников казенных и бюджетных учреждениий Голубицкого селького поселения Темрюкского района"</t>
  </si>
  <si>
    <t>краевой бюджет</t>
  </si>
  <si>
    <t>Муниципальная программа «Формирование комфортной городской среды Запорожского сельского поселения Темрюкского района»</t>
  </si>
  <si>
    <t>Финансовое обеспечение деятельности органов местного самоуправления и подведомственных учреждений</t>
  </si>
  <si>
    <t>Муниципальная программа "Обеспечение безопасности населения Ахтанизовского сельского поселения Темрюкского района"</t>
  </si>
  <si>
    <t>Муниципальная программа Краснострельского сельского поселения Темрюкского района "Эффективное муниципальное управление  Краснострельского сельского поселения Темрюкского района"</t>
  </si>
  <si>
    <t>Муниципальная программа Краснострельского сельского поселения Темрюкского района "Обеспечение функций муниципальных казенных учреждений в Краснострельском сельском поселении Темрюкского района"</t>
  </si>
  <si>
    <t>Муниципальная программа "Предупреждение чрезвычайных ситуаций и обеспечение пожарной безопасности на территории Краснострельского сельского поселения Темрюкского района"</t>
  </si>
  <si>
    <t>Муниципальная программа "Укрепление правопорядка, профилактика правонарушений усилению борьбы с преступностью в Краснострельском сельском поселении Темрюкского района"</t>
  </si>
  <si>
    <t>Наименование государственной программы Краснодарского края/муниципальной программы поселений Темрюкского района</t>
  </si>
  <si>
    <t>Освоено за отчетный период,                 тыс. руб.</t>
  </si>
  <si>
    <t xml:space="preserve">Муниципальная программа "Создание доступной среды для инвалидов и других маломобильных групп населения в Голубицком сельском поселении Темрюкского района" </t>
  </si>
  <si>
    <t>ИТОГО по государственным и муниципальным программам</t>
  </si>
  <si>
    <t>ИТОГО ПО ПОСЕЛЕНИЯМ ТЕМРЮКСКОГО РАЙОНА</t>
  </si>
  <si>
    <t>Итого  по программам</t>
  </si>
  <si>
    <t xml:space="preserve"> </t>
  </si>
  <si>
    <t>Муниципальная программа "Развитие жилищно-коммунального хозяйства" Вышестеблиевского сельского поселения Темрюкского района</t>
  </si>
  <si>
    <t>Муниципальная программа «Пенсионное обеспечение за выслугу лет лицам, замещавшим муниципальные должности и должности муниципальной службы администрации Сенного сельского поселения Темрюкского района»</t>
  </si>
  <si>
    <t>Муниципальная программа «Формирование комфортной городской среды Сенного сельского поселения Темрюкского района»</t>
  </si>
  <si>
    <t xml:space="preserve">Муниципальная программа «Обеспечение безопасности населения  в Старотитаровском сельском поселении Темрюкского района» </t>
  </si>
  <si>
    <t xml:space="preserve">Муниципальная  программа «Противодействие коррупции в Старотитаровском сельском поселении Темрюкского района» </t>
  </si>
  <si>
    <t>Муниципальная программа «Комплексное и устойчивое развитие Старотитаровского  сельского поселения Темрюкского района в сфере строительства, архитектуры и дорожного хозяйства»</t>
  </si>
  <si>
    <t>Муниципальная программа  «Комплексное развитие сельских территорий в  Старотитаровском сельском поселении Темрюкского района"</t>
  </si>
  <si>
    <t>Муниципальная программа  «Комплексное развитие системы благоустройства на территории Старотитаровского сельского поселения Темрюкского района"</t>
  </si>
  <si>
    <t>Муниципальная программа «Развитие культуры Старотитаровского сельского поселения Темрюкского района»</t>
  </si>
  <si>
    <t>Муниципальная программа «Развитие физической культуры и массового спорта на территории  Старотитаровского сельского поселения Темрюкского района"</t>
  </si>
  <si>
    <t xml:space="preserve">Муниципальная программа "Поддержка социально ориентированных некомерческих организаций, осуществляющих свою деятельность на территории Старотитаровского сельского поселения Темрюкского района" </t>
  </si>
  <si>
    <t>Муниципальная программа «Подготовка землеустроительной документации на территории  Краснострельского сельского поселения Темрюкского района"</t>
  </si>
  <si>
    <t>Муниципальная программа «Мероприятия праздничных дней и памятных дат, проводимых администрацией Краснострельского сельского поселения Темрюкского района»</t>
  </si>
  <si>
    <t>Муниципальная программа "Сохранение, использование и охрана обьектов культурного наследия (памятников истории и культуры) местного значения, расположенных на территрии Фонталовского сельского поселения Темрюкского района</t>
  </si>
  <si>
    <t>Муниципальная программа "Развитие, эксплуатация и обслуживание информационно-коммуникационных технологий администрации Запорожского сельского поселения Темрюкского района"</t>
  </si>
  <si>
    <t xml:space="preserve">Муниципальная  программа "Компенсационные выплаты руководителям органов территориальных общественного самоуправления Запорожского  сельского поселения Темрюкского района" </t>
  </si>
  <si>
    <t>Муниципальная  программа "Обеспечение информационного освещения деятельности администрации Запорожского  сельского поселения Темрюкского района"</t>
  </si>
  <si>
    <t>Муниципальная программа "Обеспечение безопасности населения в Запорожском  сельском поселении Темрюкского района"</t>
  </si>
  <si>
    <t>Муниципальная программа «Мероприятия праздничных дней и памятных дат, проводимых администрацией Запорожского сельского поселения Темрюкского района»</t>
  </si>
  <si>
    <t>Муниципальная программа «Пенсионное обеспечение за выслугу лет лицам, замещавшим муниципальные должности и должности муниципальных служащих Запорожского сельского поселения Темрюкского района»</t>
  </si>
  <si>
    <t>Муниципальная программа "Капитальный ремонт и ремонт автомобильных дорог на территории  Запорожского  сельского поселения Темрюкского района"</t>
  </si>
  <si>
    <t>Муниципальная программа "Повышение безопасности дорожного движения на территории Запорожского  сельского поселения Темрюкского района"</t>
  </si>
  <si>
    <t>Муниципальная программа "Благоустройство территории Запорожского сельского поселения Темрюкского района"</t>
  </si>
  <si>
    <t>Муниципальная программа "Комплексное развитие систем коммунальной инфраструктуры Запорожского сельского поселения Темрюкского района"</t>
  </si>
  <si>
    <t>Муниципальная программа «Молодежь  Запорожского сельского поселения в Запорожском сельском поселении Темрюкского района»</t>
  </si>
  <si>
    <t>Муниципальная программа "Развитие культуры Запорожского сельского поселения Темрюкского района"</t>
  </si>
  <si>
    <t>Муниципальная программа "Создание доступной среды для инвалидов и других маломобильных групп населения в Запорожском сельском поселении"</t>
  </si>
  <si>
    <t>Муниципальная программа «Поддержка социально-ориентированных некоммерческих организаций, осуществляющих деятельность на территории Запорожского сельского поселения Темрюкского района»</t>
  </si>
  <si>
    <t>Муниципальная программа «Благоустройство территории Сенного сельского поселения Темрюкского района»</t>
  </si>
  <si>
    <t>Всего по государственным и поселенческим программам</t>
  </si>
  <si>
    <t>Муниципальная программа «О подготовке землеустроительной документации на территории  Старотитаровского сельского поселения Темрюкского района"</t>
  </si>
  <si>
    <t>Муниципальная программа «Развитие информационного общества Ахтанизовском сельском поселении Темрюкского района»</t>
  </si>
  <si>
    <t xml:space="preserve">Муниципальная программа «Поддержка малого и среднего предпринимательства и самозанятых граждан в Голубицком сельском поселении Темрюкского района" </t>
  </si>
  <si>
    <t>Муниципальная программа «Обеспечение информационного освещения деятельности администрации Фонталовского сельского поселения Темрюкского района"</t>
  </si>
  <si>
    <t xml:space="preserve">Муниципальная программа "Развитие, эксплуатация и обслуживание информационно-коммуникационных технологий администрации Фонталовского сельского поселения Темрюкского района" </t>
  </si>
  <si>
    <t>Муниципальная программа "Содержание и материально-техническое обеспечение администрации Фонталовского сельского поселения Темрюкского района"</t>
  </si>
  <si>
    <t xml:space="preserve">Муниципальная программа "Компенсационные выплаты руководителям органов территориального общественного самоуправления Фонталовского сельского поселения Темрюкского района" </t>
  </si>
  <si>
    <t>Муниципальная программа "Поддержка и развитие малого и среднего предпринимательства на территории Фонталовского сельского поселения Темрюкского района"</t>
  </si>
  <si>
    <t xml:space="preserve">Муниципальная программа "Благоустройство территории Фонталовского сельского поселения Темрюкского района" </t>
  </si>
  <si>
    <t xml:space="preserve">Муниципальная программа "Водоснабжение Фонталовского сельского поселения Темрюкского района" </t>
  </si>
  <si>
    <t xml:space="preserve"> Муниципальная программа "Газификация Фонталовского сельского поселения Темрюкского района" </t>
  </si>
  <si>
    <t xml:space="preserve">Муниципальная программа "Развитие систем наружного освещения в Фонталовском сельском поселении Темрюкского района" </t>
  </si>
  <si>
    <t xml:space="preserve">Муниципальная программа "Реализации государственной молодежной политики в Фонталовском сельском поселении Темрюкского района "Молодежь Тамани" </t>
  </si>
  <si>
    <t xml:space="preserve">Муниципальная программа "Развитие культуры Фонталовского сельского поселения Темрюкского района" </t>
  </si>
  <si>
    <t>Муниципальная программа "Развитие массового спорта в Фонталовском сельском поселении Темрюкского района"</t>
  </si>
  <si>
    <t>Муниципальная программа "Формирование доступной среды жизнедеятельности для инвалидов в Фонталовском сельском поселении Темрюкского района"</t>
  </si>
  <si>
    <t xml:space="preserve">Фонталовское сельское поселение                             </t>
  </si>
  <si>
    <t>Муниципальная программа «Поддержка и развитие малого и среднего предпринимательства, физических лиц, не являющихся индивидуальными предпринимателями и применяющих специальный налоговый режим "Налог на профессиональный доход" в Краснострельском сельском поселении Темрюкского района»</t>
  </si>
  <si>
    <t xml:space="preserve">Муниципальная программа "Эффективное муниципальное управление" </t>
  </si>
  <si>
    <t xml:space="preserve">Муниципальная программа "Социальная поддержка граждан" </t>
  </si>
  <si>
    <t>Муниципальная программа "Развитие, эксплуатация и обслуживание информационно-коммуникационных технологий"</t>
  </si>
  <si>
    <t>Муниципальная программа "Обеспечение безопасности"</t>
  </si>
  <si>
    <t xml:space="preserve">Муниципальная программа «Комплексное развитие в сфере строительства, архитектуры и дорожного хозяйства» </t>
  </si>
  <si>
    <t>Муниципальная программа "Молодежь"</t>
  </si>
  <si>
    <t>Муниципальная программа "Развитие культуры"</t>
  </si>
  <si>
    <t>Муниципальная программа «Поддержка социально ориентированных некоммерческих организаций»</t>
  </si>
  <si>
    <t>Муниципальная программа «Развитие, эксплуатация и обслуживание информационно-коммуникационных технологий администрации Сенного сельского поселения Темрюкского района»</t>
  </si>
  <si>
    <t>Муниципальная программа "Реализация муниципальных функций, связанных с муниципальным управлением в Старотитаровском сельском поселении Темрюкского района"</t>
  </si>
  <si>
    <t xml:space="preserve">Муниципальная программа  «Развитие жилищно-коммунального хозяйства в Старотитаровском сельском поселении Темрюкского района" </t>
  </si>
  <si>
    <t>Муниципальная программа "Сохранение, использование и охрана обьектов культурного наследия (памятников истории и культуры) местного значения, расположенных на территрии Старотиатровского сельского поселения Темрюкского района"</t>
  </si>
  <si>
    <t>Муниципальная программа «Формирование доступной среды жизнедеятельности для инвалидов в Старотитаровском сельском поселении Темрюкского района"</t>
  </si>
  <si>
    <t xml:space="preserve">Муниципальная программа «Поддержка и развитие малого и среднего предпринимательства, физических лиц, не являющихся индивидуальными предпринимателями и применяющих специальный налоговый режим «налог на профессиональный доход» в Старотитаровском сельском поселении  Темрюкского района»   </t>
  </si>
  <si>
    <t>Муниципальная программа "Молодежь ст. Ахтанизовской Ахтанизовского сельского поселения Темрюкского района</t>
  </si>
  <si>
    <t>Муниципальная программа "Эффективное муниципальное управление Запорожского  сельского поселения Темрюкского района"</t>
  </si>
  <si>
    <t>Муниципальная программа "Развитие имущественных отношений Запорожского сельского поселения Темрюкского района"</t>
  </si>
  <si>
    <t>Муниципальная программа "Развитие земельных и имущественных отношений Ахтанизовского сельского поселения Темрюкского района"</t>
  </si>
  <si>
    <t xml:space="preserve">Муниципальная программа "Обеспечение информационного освещения деятельности администрации Вышестеблиевского сельского поселения Темрюкского района" </t>
  </si>
  <si>
    <t xml:space="preserve">Голубицкое сельское поселение                                                      </t>
  </si>
  <si>
    <t xml:space="preserve">Сенное сельское поселение                                         </t>
  </si>
  <si>
    <t xml:space="preserve">Таманское сельское поселение                                </t>
  </si>
  <si>
    <t>Муниципальная программа "Формирование комфортной городской среды Старотитаровского сельского поселения Темрюкского района"</t>
  </si>
  <si>
    <t>Муниципальная программа "Обеспечение безопасности населения Фонталовского сельского поселения Темрюкского района"</t>
  </si>
  <si>
    <t xml:space="preserve">Муниципальная программа "Развитие сети автомобильных дорог Фонталовского сельского поселения Темрюкского района" </t>
  </si>
  <si>
    <t>Муниципальная программа "Создание доступной среды для инвалидов и других маломобильных групп населения в Краснострельском сельском поселении Темрюкского района"</t>
  </si>
  <si>
    <t>Муниципальная программа "Создание условий для обеспечения стабильного функционирования администрации Ахтанизовского сельского поселения Темрюкского района"</t>
  </si>
  <si>
    <t xml:space="preserve">Муниципальная программа "О мероприятиях, проводимых администрацией Старотитаровского сельского поселения Темрюкского района к праздничным дням и памятным датам" </t>
  </si>
  <si>
    <t xml:space="preserve">Муниципальная программа «Сохранение, использование и охрана объектов культурного наследия (памятников истории и культуры) местного значения, и поддержка социально ориентированных некоммерческих организаций, расположенных на территории Голубицкого сельского поселения Темрюкского района» </t>
  </si>
  <si>
    <t>Муниципальная программа "Поддержка социально ориентированных некоммерческих организаций, осуществляющих деятельность на территории Сенного сельского поселения Темрюкского района"</t>
  </si>
  <si>
    <t>Мунипальная программа "Обеспечение деятельности подведомственных муниципальных учреждений на 2024-2026 годы"</t>
  </si>
  <si>
    <t>Муниципальная программа "Формирование комфортной городской среды  Фонталовского сельского поселения Темрюкского района"</t>
  </si>
  <si>
    <t>Муниципальная программа "Развитие водоснабжения населенных пунктов Курчанского сельского поселения Темрюкского района на 2025-2027 годы"</t>
  </si>
  <si>
    <t>Муниципальная программа "Газификация Курчанского сельского поселения Темрюкского района на 2025-2027 годы"</t>
  </si>
  <si>
    <t>Муниципальная программа "Развитие, эксплуатация и обслуживание информационно-коммуникационных технологий администрации Новотаманского сельского поселения Темрюкского района на 2025 год"</t>
  </si>
  <si>
    <t>Муниципальная программа "Противодействие коррупции в Новотаманском сельском поселении Темрюкского района на 2025 год"</t>
  </si>
  <si>
    <t>Муниципальная программа "Пожарная безопасность в Новотаманском сельском поселении Темрюкского района на 2025 год"</t>
  </si>
  <si>
    <t>Муниципальная программа "Благоустройство территории Новотаманского сельского поселения Темрюкского района на 2025 год"</t>
  </si>
  <si>
    <t>Муниципальная программа "Развитие жилищно-коммунального хозяйства Новотаманского сельского поселения Темрюкского района на 2025 год"</t>
  </si>
  <si>
    <t>Муниципальный программа "Социально-культурное развитие Новотаманского сельского поселения Темрюкского района на 2025 год"</t>
  </si>
  <si>
    <t xml:space="preserve">Муниципальная программа "Решение социально-значимых задач Новотаманского сельского поселения Темрюкского района на 2025 год" </t>
  </si>
  <si>
    <t>Муниципальная программа "Развитие массового спорта на Тамани" на 2025 год Новотаманского сельского поселения Темрюкского района</t>
  </si>
  <si>
    <t>Муниципальная программа "Поддержка социально ориентированных некоммерческих организаций, осуществляющих деятельность на территории Новотаманского сельского поселения Темрюкского района  на 2025 год"</t>
  </si>
  <si>
    <t>Муниципальная программа "Формирование доступной среды жизнедеятельности для инвалидов в Курчанском сельском поселении Темрюкского района на 2025-2027 годы"</t>
  </si>
  <si>
    <t>Муниципальная программа "Развитие массового спорта в Курчанском сельском поселении Темрюкского района на 2025-2027 года"</t>
  </si>
  <si>
    <t xml:space="preserve">Муниципальная программа "Охрана и сохранение объектов культурного наследия, расположенных на территории Курчанского сельского поселения Темрюкского района на 2025-2027 годы" </t>
  </si>
  <si>
    <t>Муниципальная программа "Развитие сферы культуры в Курчанском сельском поселении Темрюкского района на 2025-2027 годы"</t>
  </si>
  <si>
    <t>Муниципальная программа "Молодежь Курчанского сельского поселения Темрюкского района на 2025-2027 годы"</t>
  </si>
  <si>
    <t>Муниципальная программа "Формирование современной городской среды Курчанского сельского поселения Темрюкского района на 2022 -2030 годы"</t>
  </si>
  <si>
    <t>Муниципальная программа «Формирование комфортной городской среды Ахтанизовского сельского поселения Темрюкского района на 2025 годы»</t>
  </si>
  <si>
    <t>Муниципальная программа "Энергосбережение и повышение энергетической эффективности на территории Курчанского сельского поселения Темрюкского района на 2023-2025 годы"</t>
  </si>
  <si>
    <t>Муниципальная программа "Развитие систем наружного освещения Курчанского сельского поселения Темрюкского района на 2025-2027 годы"</t>
  </si>
  <si>
    <t>Муниципальная программа "Благоустройство территории Курчанского сельского поселения Темрюкского района на 2025-2027 годы"</t>
  </si>
  <si>
    <t>Муниципальная программа "Поддержка малого и среднего предпринимательство в Новотаманском сельском поселении Темрюкского района" на 2025 год</t>
  </si>
  <si>
    <t>Муниципальная программа «Поддержка малого и среднего предпринимательства в Курчанском сельском поселении Темрюкского района на 2025-2027 годы»</t>
  </si>
  <si>
    <t>Муниципальная программа "Повышение безопасности дорожного движения на территории Новотаманского сельского поселения Темрюкского района на 2025 год"</t>
  </si>
  <si>
    <t>Муниципальная программа "Капитальный ремонт и ремонт автомобильных дорог местного значения Новотаманского сельского поселения Темрюкского района на 2025 год"</t>
  </si>
  <si>
    <t>Муниципальная программа "Капитальный ремонт и ремонт автомобильных дорог на территории Курчанского сельского поселения Темрюкского района на 2025-2027 годы"</t>
  </si>
  <si>
    <t>Муниципальная программа "Повышение безопасности дорожного движения на территории Курчанского сельского поселения Темрюкского района на 2025-2027 годы"</t>
  </si>
  <si>
    <t>Муниципальная программа "Управление и контроль за муниципальным имуществом и земельными ресурсами на территории Курчанского сельского поселения Темрюкского района на 2025-2027 годы"</t>
  </si>
  <si>
    <t>Муниципальная программа "Укрепление правопорядка, профилактика правонарушений и усиление борьбы с преступностью в Новотаманского сельском поселении Темрюкского района на 2025 год"</t>
  </si>
  <si>
    <t>Муниципальная программа «Противодействие коррупции в органах местного самоуправления Курчанского сельского поселения Темрюкского района на 2025-2027 годы»</t>
  </si>
  <si>
    <t>Муниципальная программа "Укрепление правопорядка, профилактика правонарушений, усиление борьбы с преступностью в Курчанском сельском поселении Темрюкского района на 2025-2027 годы"</t>
  </si>
  <si>
    <t>Муниципальная программа "Обеспечение первичных мер пожарной безопасности в Курчанском сельском поселении Темрюкского района на 2025-2027 годы"</t>
  </si>
  <si>
    <t>Муниципальная программа "Компенсационные выплаты руководителям органов территориального общественного самоуправления Курчанского сельского поселения Темрюкского района на 2025-2027 годы"</t>
  </si>
  <si>
    <t>Муниципальная программа "Пенсионное обеспечение за выслугу лет лицам, замещавшим муниципальные должности и должности муниципальной службы Новотаманского сельского поселения Темрюкского района на 2025 год"</t>
  </si>
  <si>
    <t>Муниципальная программа "Пенсионное обеспечение за выслугу лет лицам, замещавшим муниципальные должности и должности муниципальной службы Курчанского сельского поселения Темрюкского района на 2025-2027 годы"</t>
  </si>
  <si>
    <t>Муниципальная программа "Обеспечение информационного освещения деятельности администрации Курчанского сельского поселения Темрюкского района на 2025-2027 годы"</t>
  </si>
  <si>
    <t xml:space="preserve">Муниципальная программа "Реализация муниципальных функций, связанных с муниципальным управлением на 2025-2027 годы" </t>
  </si>
  <si>
    <t>Государственная программа Краснодарского края "Развитие культуры" с участием Краснострельского сельского  поселения Темрюкского района в рамках реализации муниципальной программы  Краснострельского сельского поселения Темрюкского района "Развитие культуры".</t>
  </si>
  <si>
    <t>Муниципальная программа "Предупреждение и ликвидация последствий чрезвычайных ситуаций в Курчанском сельском поселении Темрюкского района на 2025-2027 годы"</t>
  </si>
  <si>
    <t>Муниципальная программа "Развитие физической культуры и массового спорта в Вышестеблиевском сельском поселении Темрюкского района"</t>
  </si>
  <si>
    <t>2. Государственная программа Краснодарского края «Развитие культуры»</t>
  </si>
  <si>
    <t>3. Государственная программа Краснодарского края "Формирование современной городской среды"</t>
  </si>
  <si>
    <t>4. Государственная программа Краснодарского края "Комплексное развитие сельских территорий»</t>
  </si>
  <si>
    <t xml:space="preserve">Вышестеблиевское сельское поселение   (государственная программа Краснодарского края  "Комплексное развитие сельских территорий")                                                                             </t>
  </si>
  <si>
    <t>Муниципальная программа Вышестеблиевского сельского поселения "Поддержка и развитие малого и среднего предпринимательства, физических лиц, не являющихся индивидуальными предпринимателями и применяющих специальный налоговый режим "Налог на профессиональный доход"</t>
  </si>
  <si>
    <t xml:space="preserve">Муниципальная программа "Формирование комфортной городской (сельской) среды" на 2025-2030 годы </t>
  </si>
  <si>
    <t>Муниципальная программа "Эффективное муниципальное управление на 2025 год Новотаманскосго сельского поселения Темрюкского района"</t>
  </si>
  <si>
    <t>Муниципальная программа "Компенсационные выплаты руководителям органов территориального общественного самоуправлениея Новотаманского сельского поселения Темрюкского района на 2025 год"</t>
  </si>
  <si>
    <t>Муниципальная программа "Оформление прав на объекты недвижимости Новотаманского сельского поселения Темрюкского района "на 2025 год</t>
  </si>
  <si>
    <t>Муниципальная программа "Формирование комфортной городской среды" Новотаманского сельского поселения Темрюкского района на 2025 год"</t>
  </si>
  <si>
    <t>Государственная программа Краснодарского края "Комплексное развитие сельских территории" с участием Вышестеблиевского сельского поселения Темрюкского района в рамках реализации муниципальной программы "Развитие жилищно-коммунального хозяйства"</t>
  </si>
  <si>
    <t xml:space="preserve">Муниципальная программа "Развитие жилищно-коммунального хозяйства Ахтанизовского сельского поселения Темрюкского района"  </t>
  </si>
  <si>
    <t xml:space="preserve">Государственная программа Краснодарского края  "Региональная политика и развитие гражданского общества" с участием Ахтанизовского сельского поселения Темрюкского района в рамках реализации муниципальнаой программы "Развитие жилищно-коммунального хозяйства Ахтанизовского сельского поселения Темрюкского района"  </t>
  </si>
  <si>
    <t>5. Государственная программа Краснодарского края "Региональная политика и развитие гражданского общества»</t>
  </si>
  <si>
    <t>Ахтанизовское сельское поселение                      (государственная программа Краснодарского края "Региональная политика и развитие гражданского общества»)</t>
  </si>
  <si>
    <t>Муниципальная программа  «Поддержка малого и среднего предпринимательства, физических лиц, не являющихся индивидуальными предпринимателями и применяющих специальный налоговый режим "Налог на профессиональный доход" на территории Сенного сельском поселении Темрюкского района»</t>
  </si>
  <si>
    <t>Государственная программа Краснодарского края "Региональная политика и развитие гражданского общества»" с участием Запорожского сельского поселения Темрюкского района в рамках реализации муниципальной программы "Благоустройство территории Запорожского сельского поселения Темрюкского района"</t>
  </si>
  <si>
    <t>Запорожское сельское поселение                          (государственная программа Краснодарского края "Региональная политика и развитие гражданского общества»)</t>
  </si>
  <si>
    <t>Темрюкское городское поселение                       (государственная программа Краснодарского края "Развитие жилищно-коммунального хозяйства", государственная программа Краснодарского края "Развитие культуры", государственная программа Краснодарского края "Региональная политика и развитие гражданского общества",  НАЦИОНАЛЬНЫЙ ПРОЕКТ "ИНФРАСТРУКТУРА ДЛЯ ЖИЗНИ", ФЕДЕРАЛЬНЫЙ ПРОЕКТ "ФОРМИРОВАНИЕ КОМФОРТНОЙ ГОРОДСКОЙ СРЕДЫ" государственная программа Краснодарского края "Формирование современной городской среды" )</t>
  </si>
  <si>
    <t>Краснострельское сельское поселение               (государственная программа Краснодарского края "Развитие культуры»)</t>
  </si>
  <si>
    <t>Муниципальная программа "Поддержка и развитие малого и среднего предпринимательства, физических лиц, не являющихся индивидуальными предпринимателями и применяющих специальный налоговый режим "Налог на профессиональный доход" в Запорожскомсельском поселении Темрюкского района»</t>
  </si>
  <si>
    <t>Мероприяятие выполнено.                                                                                                                                                 Трудоустроены несовершеннолетние на период весенне-летних каникул - 45 чел.</t>
  </si>
  <si>
    <t>Мероприятие выполнено.                                                                                                                                         Предоставлены субсидии из бюджета Вышестеблиевского с/п совету ветеранов и казакам</t>
  </si>
  <si>
    <t>Мероприятие выполнено.                                                                                                                                                          Проведена проверка сметной стоимости по объекту "Благоустройство парковой зоны и прилегающей территории в пос.Пересыпь"</t>
  </si>
  <si>
    <t>Мероприятие выполнено.                                                                                                                                                              Поселению предоставлены иные межбюджетные трансферты на дополнительную помощь местным бюджетам для решения социально значимых вопросов местного значения. Приобретен и установлен экран в ДК ст-цы Запорожская в общей сумме 1423,3 тыс. рублей, в тои числе за счет средств краевого бюджета 1200,0 тыс. рублей, 223,3 тыс. рублей средств местного бюджета)</t>
  </si>
  <si>
    <t>Мероприятие выполнено.                                                                                                                                                      Приобретены листовки (1000 шт.)</t>
  </si>
  <si>
    <t>Мероприятие выполнено.                                                                                                                                                            Проведено обучение по антикоррупции (3 чел.)</t>
  </si>
  <si>
    <t>Мероприятие выполнено.                                                                                                                                                       Выполнен косметический ремонт памятников</t>
  </si>
  <si>
    <t>Мероприятие выполнено.                                                                                                                                                           Перечислены субсидии социально ориентированным некоммерческим организациям (2 ед.)</t>
  </si>
  <si>
    <t>Муниципальная программа "Обслуживание и обеспечение деятельности муниципального казенного учреждения "Благоустройство" Фонталовского сельского поселения Темрюкского района"</t>
  </si>
  <si>
    <t>Мероприятие выполнено.                                                                                                                                                      Приобретены листовки (100 шт.)</t>
  </si>
  <si>
    <t>Мероприятие выполнено.                                                                                                                                                   Трудоустроены несовершеннолетние (весенне-летние каникулы) (54 чел.)</t>
  </si>
  <si>
    <t>Государственная программа Краснодарского края "Развитие сети автомобильных дорог Краснодарского края» с участием Новотаманского сельского поселения Темрюкского района в рамках реализации муниципальной программы "Капитальный ремонт и ремонт автомобильных дорог местного значения Новотаманского сельского поселения Темрюкского района на 2025 год"</t>
  </si>
  <si>
    <t>6. Государственная программа Краснодарского края "Развитие сети автомобильных дорог Краснодарского края»</t>
  </si>
  <si>
    <t>Новотаманское сельское поселение  (государственная программа Краснодарского края                     "Развитие сети автомобильных дорог Краснодарского края»)</t>
  </si>
  <si>
    <t>Мероприятие выполнено.                                                                                                                                                          Выполнен ремонт памятников в х. Белый (1 шт.), в п. Стрелка (1 шт.)</t>
  </si>
  <si>
    <t>Мероприятия выполнены.                                                                                                                                               Осуществляено финансовое обеспечение деятельности администрации поселения  (заработная плата, начисления, налоги, коммунальные платежи, материально-техническое обеспечение и пр.)</t>
  </si>
  <si>
    <t>Мероприятия выполнены.                                                                                                                                                Осуществлены  расходы по содержанию сайта, печать НПА в газете "Тамань"</t>
  </si>
  <si>
    <t>Мероприятия выполнены.                                                                                                                                                  Осуществлены ежемесячные выплаты за выслугу лет - 3 человека</t>
  </si>
  <si>
    <t>Мероприятия выполнены.                                                                                                                                                   Произведены выплаты руководителям ТОС - 4 человека</t>
  </si>
  <si>
    <t>Мероприятия выполнены.                                                                                                                                                Приобретено: люк для пожарного гидранта (1 шт.), пожарный гидрант (1 шт.), канцелярские товары для членов ДНД</t>
  </si>
  <si>
    <t>Мероприятие выполнено.                                                                                                                                                      Выполнено: межевой план, топографическая съемка на земельные участки пос.Пересыпь (пер.Лазурный,ул.Пограничная,ул.Бондаревой), ст.Ахтанизовской (пер.Гервасия, пер.Северный),топографо-геодезические работы (земельный участок,  ст.Ахтанизовская,ул.Красная,25-2),формирование схемы на перераспределение земельного участка (пос.За Родину, ул.Таманская,7), подготовка схем расположения земельных участков на кадастровом плане территории пос.Пересыпь</t>
  </si>
  <si>
    <t>Мероприятие выполнено.                                                                                                                                                                 Выполнено благоустройство территории центрального сквера в ст. Ахтанизовской: приобретены топиарии (4 шт.)</t>
  </si>
  <si>
    <t xml:space="preserve">Поселению предоставлена дотация по итогам краевого конкурса по отбору проектов местных инициати в сумме 3065,0 тыс. рублей.  Дополнительно из средств местного бюджета выделено 146,9  тыс. рублей, из внебюджетных источников - 5,0 тыс. рублей. В рамках выполнения мероприятий по благоустройству территории сквера Памяти в пос. Пересыпь выполнено: установка бортовых камней; устройство покрытия из брусчатки; установка малых архитектурных форм и установка ограждения, обустройство освещения, дополнительные работы по основному контракту, изготовлены информационные таблички для установки на благоустроенной территории, строительный контроль. Приобретены: светодиодные комплексы (13 ед.)
         </t>
  </si>
  <si>
    <t>Мероприятия выполнены.                                                                                                                                                   Осуществлено финансовое обеспечение деятельности МБУК "Ахтанизовский КСЦ" в рамках выполнения муниципального задания</t>
  </si>
  <si>
    <t>Мероприятия выполнены.                                                                                                                                                                                                                          Приобретено: краска для покраски памятников. Выполнено: работы по покраске памятников на территории поселения</t>
  </si>
  <si>
    <t>Мероприятия выполнены.                                                                                                                                                             Осуществлены расходы на проведение спортивных мероприятий. Приобретено: мячи (5 шт.), краска для стадиона</t>
  </si>
  <si>
    <t xml:space="preserve">Мероприятия выполнены.                                                                                                                                      Осуществлено финансовое обеспечение деятельности  МКУ "Централизованная бухгалтерия" (обеспечение ведения бухгалтерского учета). Оказание услуг по составлению отчета по экологии). Оплата произведена по фактическим расходам, потребность в сумме 0,5 тыс. рублей отсутствовала 
</t>
  </si>
  <si>
    <t xml:space="preserve">Мероприятия выполнены.                                                                                                                                      Осуществлена ежемесячная  выплата за выслугу лет лицам, замещавшим 
муниципальные должности и должности муниципальной службы в администрации Вышестеблиевского сельского поселения - 2 человека   </t>
  </si>
  <si>
    <t>Мероприятия выполнены.                                                                                                                                    Осуществлено освещение деятельности администрации поселения в средствах массовой информации. Оплата  произведена по фактическим затратам, в результате округления сложилась экономия средств (0,1 тыс. рублей</t>
  </si>
  <si>
    <t>Мероприятия выполнены.                                                                                                                                     Осуществлено обслуживание сайта, сопровождение программ: программа 1 С (4 ед.) , антивирус Касперского (20 ед.), арммуниципал (1 ед), Гарант (3 ед.), АС-бюджет (1 ед.), VIP-NET (2 ед.), битрикс, крипто-про, Информационно-технологическое обеспечение АРМ Муниципал; обновление эл.подписи.</t>
  </si>
  <si>
    <t>Мероприятия выполнены.                                                                                                                                          Приобретен ранец противопожарный, стенд. Оказаны услуги спецтехники по расчистке канала водоотведения по п.Таманский, услуги по страхованию пожарной дружины. Произведены выплаты пожарной дружине.</t>
  </si>
  <si>
    <t>Мероприятия выполнены.                                                                                                                                        Приобретен баннер</t>
  </si>
  <si>
    <t xml:space="preserve">Мероприятие выполнено.                                                                                                                                         Выполнено устройство тротуарной дорожки по пер. Красноармейский от ул. Комсомольская до ул. Ленина в ст-це Вышестеблиевская (на общую сумму 2603,9 тыс. рублей).  В результате выполнения мероприятия сложилась экономия средств за счет округления в сумме 0,1 тыс. рублей                                                 </t>
  </si>
  <si>
    <t>Мероприятия выполнены.                                                                                                                                     Приобретено: мячи (10 шт), ватман, бумага цветная, фотобумага,скакалки (5 шт), флаги России и Кубани (445 шт).</t>
  </si>
  <si>
    <t xml:space="preserve">Мероприятия выполнены.                                                                                                                                     Осуществлено финансовое обеспечение деятельности МБУК «Вышестеблиевская Централизованная Клубная Система" в рамках выполнения муниципального задания. Оплата произведена по фактическим расходам, потребность в сумме 2,2 тыс. рублей отсутствовала 
 </t>
  </si>
  <si>
    <t>Мероприятия выполнены.                                                                                                                                       Осуществлено питание спортсменов. Приобретены мячи (2 шт), бутсы.</t>
  </si>
  <si>
    <t xml:space="preserve">Муниципальная программа «Развитие информационного общества» </t>
  </si>
  <si>
    <t>Мероприятия выполнены.                                                                                                                                           Выполнено: изготовлено 27 выпусков газеты "Голубицкий Вестник"; оказаны услуги по поставке газеты "Тамань"; произведены выплаты руководителям ТОС (5 человек)</t>
  </si>
  <si>
    <t>Меропариятие выполнено.                                                                                                                                        Осуществлена ежемесячная выплата за выслугу лет (3 человека)</t>
  </si>
  <si>
    <t xml:space="preserve">Муниципальная программа «Эффективное муниципальное управление» </t>
  </si>
  <si>
    <t>Мероприятия выполнены.                                                                                                                                         Осуществлено обучение 5-ти человек</t>
  </si>
  <si>
    <t>Мероприятия выполнены.                                                                                                                                      Изготовлены информационные материалы (10400 шт.)</t>
  </si>
  <si>
    <t>Мероприятия выполнены.                                                                                                                                          Изготовлен информационный материал (4500 шт.)</t>
  </si>
  <si>
    <t xml:space="preserve">Муниципальная программа «Развитие жилищно-коммунального хозяйства" </t>
  </si>
  <si>
    <t xml:space="preserve">Мероприятия выполнены.                                                                                                                                        Приобретен наградной материал             </t>
  </si>
  <si>
    <t>Мероприятия выполнены.                                                                                                                                              Осуществлено финансовое обеспечение деятельности МБУ "Голубицкий КСЦ" в рамках обеспечения выполнения муниципального задания (заработная плата с начислениями, коммунальные платежи, оплата налогов; транспортные услуги, содержание имущества и пр.). Изготовлены баннеры (5 шт.), наградной материал; консоль 9 мая (2 шт.), Родина Мать (3 шт.). Приобретено: открытки, конверты, канцтовары, стройматериалы, ноутбуки (5 шт.), костюмы карнавальные (13 шт.)</t>
  </si>
  <si>
    <t xml:space="preserve">Мероприятия выполнены.
Приобретено: газовая горелка для вечного огня и звезда "Вечный огонь". Выполнено: подключение (технологическое присоединение) газоиспользующего оборудования к сети газораспределения объекта "Вечный огонь"; техническое и аварийно-диспетчерское обслуживание сетей газоснабжения; ввод в эксплуатацию системы газопотребления объекта "Вечный огонь"; текущий ремонт мемориала по ул.Школьной; Работы по благоустройству территории памятника регионального значения: Могила неизвестного советского воина,  погибшего в бою с фашистскими захватчиками 1943 г. Памятник летчику Герою Советского Союза Калинину Н.Н., погибшему в бою за ст.Голубицкую в сентябре 1943 года - устройство освещения. </t>
  </si>
  <si>
    <t xml:space="preserve">Мероприятия выполнены.                                                                                                                                         Поселению предоставлена дотация по итогам краевого конкурса по отбору проектов местных инициатив сумме 1288,9 тыс. рублей. Дополнительно из средств местного бюджета и внебюджетных источников выделено финансирование в сумме 1,0 тыс. рублей. В рамках выполнения мероприятий по благоустройству территории памятника регионального значения: Могила неизвестного советского воина,  погибшего в бою с фашистскими захватчиками 1943 г. Памятник летчику Герою Советского Союза Калинину Н.Н., погибшему в бою за ст.Голубицкую в сентябре 1943 года выполнено: демонтажные работы; устройство железобетонных фундаментов, кладка из кирпича столбов и облицовка фундамента; установка бортовых камней на площадке; монтаж плитки на площадке; устройство лестницы и ограждения; планировка и восстановление откосов; земля растительная; обрезка деревьев, корчевание пней, монтаж системы видеонаблюдения на территории памятника. За счет собственных средств на памятнике дополнительно установлено освещение, сделано технологическое присоединение энергопринимающих устройств (территория памятника), изготовлены информационные таблички на металле
</t>
  </si>
  <si>
    <t>Муниципальная программа "Формирование комфортной городской среды Голубицкого сельского поселения Темрюкского района"</t>
  </si>
  <si>
    <t>Мероприятия выполнены.                                                                                                                                       Осуществлено финансовое обеспечение деятельности администрации поселения и подведомственных учреждений (Администрация, МКУ "Запорожская ЦБ", МКУ "МТО администрации Запорожского сельского поселения Темрюкского р-на, МБУК "Ильичевская ЦКС", МБУК "Запорожская библиотечная система", МБУ "Благоустройство и озеленение Запорожского сельского поселения Темрюкского района). Оплата произведена по фактическим затратам. Потребность в  объемах финансирования в сумме 33,4 тыс. рублей отсутствовала.</t>
  </si>
  <si>
    <t xml:space="preserve">Мероприятия выполнены.                                                                                                                                     Осуществлено бесперебойное обеспечение программными средствами: количество обслуживаемых компьютеров - 6 единиц, принтеров - 3 единиц, программных продуктов - 3 единиц </t>
  </si>
  <si>
    <t>Мероприятия выполнены.                                                                                                                                       Выполнено: размещение публикаций в газете "Тамань" (34 шт.), ежемесячное техническое сопровождение WEB сайта администрации Запорожского сельского поселения</t>
  </si>
  <si>
    <t>Мероприятия выполнены.                                                                                                                                    Приобретено: подарки и цветы для чествования к Международному женскому дню 8 марта, новогодние подарки. Проведены новогодние представления для детей</t>
  </si>
  <si>
    <t>Мероприятия выполнены.                                                                                                                                      Осуществлена ежемесячная выплата за выслугу лет - 2 человека</t>
  </si>
  <si>
    <t>Мероприятия выполнены.                                                                                                                                                   Произведены выплаты руководителям ТОС - 6 человек</t>
  </si>
  <si>
    <t>Мероприятия выполнены.                                                                                                                                     Произведена заправка 10 огнетушителей</t>
  </si>
  <si>
    <t>Мероприятия выполнены.                                                                                                                                         Выполнено: подготовка технических заключений на объект недвижимости (жилой дом) расположенный в пос.Ильич Терюкского района; кадастровые работы на 3-х земельных участках</t>
  </si>
  <si>
    <t xml:space="preserve">Мероприятия выполнены.                                                                                                                                      Приобретены банеры (3 шт.) </t>
  </si>
  <si>
    <t xml:space="preserve">Мероприятия выполнены.                                                                                                                                     Осуществлено финансовое обеспечение деятельности МБУ "Благоустройство и озеленение Запорожского сельского поселения Темрюкского района" для выполнения муниципального задания. Выполнено: текущее обслуживание сетей уличного освещения. Бюджетные обязательства по муниципальным контрактам исполнены. Оплата произведена по фактическим затратам. Потребность в  объемах финансирования в сумме 34103,3 тыс. рублей отсутствовала.                                              </t>
  </si>
  <si>
    <t xml:space="preserve">Мероприятие выполнено.                                                                                                                                Приобретены и установлены 2-х пергол с качелями в парке ст-цы Запорожская по ул.Ленина, 25 </t>
  </si>
  <si>
    <t>Мероприятия выполнены.                                                                                                                                       Изготовлены схемы газоснабжения поселения</t>
  </si>
  <si>
    <t>Отсутствовала потребность,объемы финансирования перераспределены на другие муниципальные программы</t>
  </si>
  <si>
    <t xml:space="preserve">Муниципальная программа "Жилище" </t>
  </si>
  <si>
    <t xml:space="preserve">Мероприятия выполнены.                                                                                                                                 Осуществлено финансовое обеспечение деятельности МБУК "Ильичевская ЦКС", Запорожская библиотечная система в рамках выполнения муниципального задания.          </t>
  </si>
  <si>
    <t xml:space="preserve">Муниципальная программа «Сохранение охрана объектов культурного наследия (памятников истории и культуры) местного значения Запорожского сельского поселения Темрюкского района» </t>
  </si>
  <si>
    <t xml:space="preserve">Мероприятия выполнены.                                                                                                                                             Выполнен текущий ремонт и газификация 2-х памятников в пос.Гаркуша и ст-це Запорожская      </t>
  </si>
  <si>
    <t>Мероприятия выполнены.                                                                                                                                       Предоставлена субсидия Темрюкской районной организации Краснодарской краевой организации ветеранов (пенсионеров, инвалидов) войны, труда, Вооруженных сил и правоохранительных органов (первичная ветеранская организация Запорожского сельского поселения) и Темрюкской районной организации Краснодарской краевой организации общественной организации "Всероссийское общество инвалидов" (ВОИ)</t>
  </si>
  <si>
    <t>Муниципальная программа «Эффективное муниципальное управление»</t>
  </si>
  <si>
    <t>Мероприятия выполнены.                                                                                                                                    Осуществлено обслуживание сайта, сопровождение программ</t>
  </si>
  <si>
    <t>Мероприятия выполнены.                                                                                                                                      Осуществлено финансовое обеспечение деятельности МБУК "Сенная ЦКС" в рамках выполнения муниципального задания.</t>
  </si>
  <si>
    <t>Мероприятия выполнены.                                                                                                                                          Осуществлена ежемесячная выплата за выслугу лет - 4 человека</t>
  </si>
  <si>
    <t>Мероприятия выполнены.                                                                                                                                         Приобретено: палатка трехслойная каркасная (1 шт.), тепловизионный монокуляр (1 шт.), рекомплект гидропульта (5 шт.), гидрант (1 шт.), листовки (650 шт.). Выполнено: установка системы видеонаблюдения (4 шт.), установка системы видеорегистратора (1 шт.), объединение систем видеонаблюдения</t>
  </si>
  <si>
    <t>Мероприятия выполнены.                                                                                                                                          Проведено обучение 1 чел., приобретены листовки (50 шт.)</t>
  </si>
  <si>
    <t>Мероприятия выполнены.                                                                                                                                      Приобретены листовки (100 шт.)</t>
  </si>
  <si>
    <t xml:space="preserve">Мероприятия выполнены.                                                                                                                                        Приобретено: кольцо стеновое (2 шт.), плита перекрытия (1 шт.), люк (4 шт.). Выполнен текущий ремонт уличного водопровода: в п. Приморский по ул. Прохладная от ул. Садовой (362,52 м); в п Сенной  ул. Байкальская от д.19 до д.1 Б (270 м)
 </t>
  </si>
  <si>
    <t>Мероприятия выполнены.                                                                                                                                 Осуществлено финансовое обеспечение деятельности МБУК "Сенная ЦКС" в рамках выполнения муниципального задания</t>
  </si>
  <si>
    <t>Мероприятия выполнены.                                                                                                                                        Выполнено техническое и аварийно-диспетчерское обслуживание</t>
  </si>
  <si>
    <t>Мероприятия выполнены.                                                                                                                                         Приобретено: сетка баскетбольная (8 шт.), сетка минифутбольная (8 шт.)</t>
  </si>
  <si>
    <t>Муниципальная программа «Обеспечение функций муниципальных казенных учреждений в Старотитаровском сельском поселении Темрюкского района"</t>
  </si>
  <si>
    <t>Муниципальная программа «Развитие информационного общества в Старотитаровском сельском поселении Темрюкского района"</t>
  </si>
  <si>
    <t xml:space="preserve">Мероприятия выполнены.                                                                                                                                           Выполнено: заправка картриджей,  обслуживание системы ГАРАНТ, Крипто Про (годовая), ремонт и диагностика оргтехники, подписка на перидические издания, изготовление газеты "Станичная газета"; обслуживание сайта администрации. Приобретено: картриджи, расходные материалы, монитор, системный блок, МФУ  (3 шт.).                                                        </t>
  </si>
  <si>
    <t xml:space="preserve">Муниципальная программа «Муниципальная политика и развитие гражданского общества  в Старотитаровском сельском поселении Темрюкского района" </t>
  </si>
  <si>
    <t>Мероприятия выполнены.                                                                                                                                                   Произведены выплаты руководителям ТОС - 13 человек. Выполнено: проведение оценки имущества, кадастровые работы по изготовлению тех планов пер. Рабочий 43 кв 15; замена ламп и светильников внутреннего освещения на светодиодные светильника (здание администрации) - 50 шт.</t>
  </si>
  <si>
    <t>Мероприятия выполнены.                                                                                                                                                                                                                                                Приобретено: цветы к 8 марта,ко дню матери, подарочные наборы к 8 марта, к Новому году (50 шт.), изготовление поздравительных открыток к 8 марта (100 шт.); флаги (40 шт.), рамки для благодарственных писем (30 шт.), подарочные карты (выпускникам) (5 шт.), баннер 3*6 празднование 80 лет Победы, гирлянды к Новому году (сквер, парк) (1100 м), светодиодные консоли для уличного освещения в темное время суток (39 шт.)</t>
  </si>
  <si>
    <t>Мероприятия выполнены.                                                                                                                                                  Осуществлены ежемесячные выплаты за выслугу лет - 2 человека</t>
  </si>
  <si>
    <t>Муниципальная программа "Пенсионное обеспечение за выслугу лет лицам, замещавшим муниципальные должности и должности муниципальной службы Старотитаровского сельского поселения Темрюкского района"</t>
  </si>
  <si>
    <t>Мероприятия выполнены.                                                                                                                                          Осуществлены расходы на выплату материального стимулирования народным дружинникам за участие в охране общественного порядка и добровольной пожарной команды. Выполнено: монтаж системы оповещени и управления эвакуацией , оперативного информирования населения в предупреждении ЧС на территории центрального парка. Приобретено: пожарные ранцы РП 18 "Профи" (2 шт.)</t>
  </si>
  <si>
    <t>Мероприятия выполнены.                                                                                                                                            Выполнено: инженерно геологические изыскания для предпроектных работ по определению территории (кладбище), кадастровые работы ул Короткая/пер. Крылова, пер. Красноармейский 1, ул. Широкая 275</t>
  </si>
  <si>
    <t>Мероприятие выполнено.                                                                                                                                                   Приобретены урны парковые (5 шт.) в рамках чествования предпринимателей путем приобретения памятных подарков</t>
  </si>
  <si>
    <t>Мероприятия выполнены.                                                                                                                                                                       Выполнено: ремонт наружных сетей водоснабжения, разработка техпланов</t>
  </si>
  <si>
    <t>Мероприятие выполнено.                                                                                                                                                          Выполнена разработка проектной сметной документации актуализация схемы теплоснабжения на территории Старотитаровского сельского поселения Темрюкского муниципального района Краснодарского края</t>
  </si>
  <si>
    <t>Мероприятия выполнены.                                                                                                                                         Поселению предоставлена дотация по итогам краевого конкурса по отбору проектов местных инициатив в сумме 4520,1 тыс. рублей. Дополнительно выделено финансирование в сумме 182,0 тыс. рублей, из них средства местного бюджета - 157,6  тыс. рублей, внебюджетные источники - 24,4 тыс. рублей. 
В рамках выполнения мероприятий по благоустройству объекта «Мемориал Боевой Славы», расположенный в парке по ул. Ленина ст. Старотитаровской выполнено: разборка тротуаров и дорожек, разборка бортовых камней, разборка покрытий и оснований, разработка грунта, устройство прокладочной гидроизоляции фундаментов, устройство основания под фундаменты, устройство фундаментных плит железобетонных, устройство покрытий; монтаж бортовых камней (дорожных); озеленение мемориала (приобретены и высажены 25 кипарисов и 5 можевельников); приобретены: звезда пятиконечная, материалы для подсветки конструктивных элементов мемориала Боевой славы, цепь декоративная; приобретены и установлены чугунные столбы ограждения высотой 900 мм (13 штук)</t>
  </si>
  <si>
    <t>Мероприятия выполнены.                                                                                                                                        Осуществлено финансовое обеспечение деятельности МБУ "Старотитаровский КСЦ"  для обеспечения выполнения муниципального задания (осуществление ежемесячных денежных выплат стимулирующего характера работникам; выплаты на поэтапное повышение уровня средней заработной платы работников муниципальных учреждений отрасли культуры, искусства и кинематографии).  Проведены культурно-массовые мероприятия</t>
  </si>
  <si>
    <t>Мероприятия выпонены.                                                                                                                                        Осуществлено финансовое обеспечение деятельности МБУ ФОСК "Виктория" в рамках выполнения муниципального задания (выплата заработной платы с начислениями; оплата коммунальных услуг; уплата налогов и сборов; обслуживание автоматической пожарной сигнализации и систем оповещения и управления эвакуацией, обслуживание комплекса технических средств системы видеонаблюдения). Проведены спортивно-массовые мероприятия</t>
  </si>
  <si>
    <t>Мероприятие выполнено.                                                                                                                                                       Приобретена тактильная нескользящая полоса на ступени здания администрации (8 шт.)</t>
  </si>
  <si>
    <t>Объемы финансирования перераспределены на нужды других программ, либо потребность в реализации  муниципальной программы отсутствовала</t>
  </si>
  <si>
    <t>Мероприятия выполнены.                                                                                                                                         Осуществлено финансовое обеспечение деятельности администрации: (выплата заработной платы с начислениями), уплата налогов и сборов, проверка технического состояния транспортных средств перед выездом на линию, подписка на периодические издания,   мед. услуги авто, оказание услуг, подготовка отчета за 2024 год по экологии, образовательные услуги 44 фз (2 чел.), автострахование (2 ед.), подшивка документов в дело; приобретено: бензин АИ-92, программное обеспечение. Бюджетные средства не освоены в полном объеме (31,1 тыс.руб.) по следующим причинам: расторжение муниципального контракта по поставке ГСМ (31,1 тыс.руб.) в связи с фактическим исполнением обязательств (согласно условиям контракта оплата за фактически поставленный товар производится в январе 2026 года до 21-ого числа)</t>
  </si>
  <si>
    <t>Мероприятия выполнены.                                                                                                                                      Осуществлено финансовое обеспечение деятельности МКУ "Централизованаая бухгалтерия", МКУ "ПЭЦ", МКУ "Центр муниципального заказа" (выплата заработной платы с начислениями, уплата налогов и сборов, приобретение канцелярских товаров, программное обеспечение, охрана труда сдача отчетности, приобретение ГСМ, услуга  медика, оплата за электроснабжение, газоснабжение, водоснабжение, за вывоз и размещение твердых бытовых отходов,  телефонную связь, оплата за интернет, обслуживание автоматической пожарной счигнализации  и систем оповещения и управления эвакуацией, обслуживание комплекса технических средств системы видеонаблюдения, техническое обслуживание газового оборудования, обслуживание тревожной кнопки в здании администрации, проверка технического состояния транспортных средств перед выездом на линию, принтер МФУ Cannon, ремонт газонокосилки Geos, проверка дымоходов и вентиляционных каналов здания администрации, приобретение запасных частей для автомобилей. Бюджетные средства не освоены в полном объеме (166,2 тыс.руб.) по следующим причинам: расторжение муниципального контракта по поставке ГСМ (60,0 тыс.руб.) в связи с фактическим исполнением обязательств (согласно условиям контракта оплата за фактически поставленный товар производится в январе 2026 года); расторжение муниципального контракта по предоставлению услуг связи (29,7 тыс.руб.) в связи с фактическим исполнением обязательств (согласно условиям контракта оплата за фактически поставленный товар производится в январе 2026 года); оплата по электроснабжению, водоснабжению и газоснабжению произведена по фактическим затратам, потребность в объемах финансирования в сумме 76,5 тыс.руб. отсутствовала.</t>
  </si>
  <si>
    <t>Мероприятия выполнены.                                                                                                                                            Выполнено: коммунальное обслуживание уличного освещения, ямочный ремонт, установка дорожных знаков (24 шт.), нанесение дорожной разметки  на асфальтовое покрытие, текущий ремонт тротуара по ул. Ленина от пер. Совхозный до пер. Октябрьский , от пер. Казачий по пер. Совхозный, осуществление стройконтроля,  разработка проектной сметной документации, работа катка и грейдера; текущий ремонт автомобильной дороги по ул.Широкая,текущий ремонт дороги второй подъем, составление сметной документации. Приобретено: щебень (2178 куб. м), песчано соляная смесь (10 тонн), ограждение тротуара по ул. Ленина (58 секций 116 м), лотки (9 шт.) и плиты (9 шт.) для устройства ливневок. Бюджетные средства не освоены в полном объеме, так как оплата произведена по фактическим затратам, потребность в объемах финансирования в сумме 397,7 тыс. руб. отсутствовала; оплата по уличному электроснабжению произведена по фактическим затратам, потребность в объемах финансирования в сумме 48,4 тыс.руб. отсутствовала.</t>
  </si>
  <si>
    <t xml:space="preserve">Мероприятия выполнено.
Осуществлено финансовое обеспечение деятельности МБУ "Организация системы благоустройства"( выплата заработной платы с начислениями, уплата налогов и сборо, электроснабжение, приобретение канцелярских и хозяйственных товаров, приобретение бензин аи-92, дт, дт эко, услуги медика, обучение охрана труда, отчеты экология, оформление страхового полиса, вывоз ТКО, приобретение ковша на экскаватор 1200 мм и квик каплер, обучение контролер технического состояния транспортных средств, изготовление, монтаж и первичная проверка дымохода, вентиляционного канала, приобретение запчастей, тех обслуживания экскаватора погрузчика  наработка 50м/ч; приобретение ковша челюстной с джостиком, колесо, шина сельскохозяйственная, борона;  приобретение программного обеспечения 1С-фрэш).
Выполнено: дератизация, санитарное содержание территории (благоустройство), тех обслуживание мемориала , изготовление скамеек на стадион (трубы проф.) брус пластиковый, зачистка и покраска фонарных столбов в центральном парке (96 шт.); благоустройство зоны парковки по пер. Почтовый от ул. Ленина до ул. Красная площадь, благоустройство парковочной зоны , прилегающей к зданию МБУ ДО "ДШИ";  выполнение работ по покраске детского игрового оборудования;  благоустройство остановочного пункта по пер. Ильича-ул. Титова, выполнено благоустройство спортивной площадки "Мини футбол, беговая дорожка";  благоустройство объекта "Мемориал боевой славы" расположенный в парке по ул. Ленина в станице Старотитаровской; работы на линии уличного освещения, технологическое присоединение объекта электропотребления "ЭПУ" уличного освещения (ул. Титова от пер. Рабочий до пер. Ильича; ул. Береговая от пер.Красноармейский до пер. Школьный)(от пер. Чапаева до ул. Широкая), ул. Кирова ). Приобретено: таблички на памятный знак,  информационные таблички (аншлаги) (165 шт.); металлические стаканы вкладыши (35 шт.), краска для ограждения кладбище, известь растворитель, химикаты, гербициды  для благоустройства парка; трубы для установки ограждения на парковке; газонная трава для благоустройства стадиона, опоры ОГКф для освещения стадиона с доставкой (10 шт.), электротовары для электрификации стадиона. Бюджетные средства не освоены в полном объеме (4284,6 тыс.руб.) ввиду того, что значительные поступления в бюджет были в декабре месяце 2025 года, что не позволило заключить контракты на проведение необходимых мероприятий по погодным условиям и ограниченным сроком исполнения  </t>
  </si>
  <si>
    <t>Потребность в реализации  муниципальной программы отсутствовала, в результате чего объемы финансирования перераспределены на нужды других программ</t>
  </si>
  <si>
    <t>Мероприятия выполнены не в полном объёме.                                                                                                 Приобретено: лежачие полицейские (30 шт.), зеркала с козырьком (1 шт.), дорожные знаки и крепления (10шт), счетчик воды. Выполнено: составление сметы по текущему ремонту дороги по ул.Октябрьская от пер.Лермонтова до пер.Почтовый, по п.Почтовый от ул.Комсомольская до ул.Ленина, по пер.Советский от пер.Красноармейский до пер.Юбилейный (п.Виноградный), актуализация схемы водоснабжения и отведения, перерасчет документации по ремонту водопровода по п.Почтовый (от ул.Застаничной до ул.Октябрьской); устройство дороги из щебня по пер.Казачий, ямочный ремонт по ул.Пушкина, ул.Верхняя, ул.Советская в п.Виноградный, п.Почтовый, ул.Застаничная,ул.Верхняя/п.Советский,ул.Береговая/п.Советский, п.Горького/п.Степной; текущий ремонт по ул.Лермонтова (от ул.Кооперативная до ул.Береговая ), текущий ремонт дороги по ул.Октябрьская от пер.Лермонтова до пер.Почтовый, текущий ремонт проезжей части дороги по п.Юбилейный; оказание услуг по тех.надзору устройство тротуарной дорожки по пер.Красноармейский от ул.Комсомольская до ул.Ленина, текущего ремонта дороги по ул.Октябрьская от пер.Лермонтова до пер.Почтовый, изготовлению тех.паспорта на автомобильные дороги общего пользования на территории Вышестеблиевского сельского поселения, проекта дорожного движения. Бюджетные средства не освоены в полном объеме (4262,8 тыс. рублей) по следующим причинам: 1) основная часть дорожного фонда поступила в бюджет поселения к концу 4 квартала 2025 года, и ремонт дорог было нецелесообразно проводить из-за погодных условий, следовательно работы запланированы на 2026 год (2594,8 тыс. рублей); 2)  неисполнения (ненадлежащего исполнения) подрядной организацией сроков исполнения муниципального контракта на выполнение  текущего ремонта водопровода по п.Почтовый от ул.Застаничная, до ул.Октябрьская в ст.Вышестеблиевская на сумму 1667,0 тыс. рублей (муниципальный контракт заключен на сумму 1667,0 тыс. рублей, со сроком исполнения до 12.10.2025 г. Работы выполнены, подрядчик не предоставляет исполнительную документацию. На исполнения данного мероприятия в 2026 году предусмотрены бюджетные обязательства из средств местного бюджета, работы планируются  завершить в 2026 г.; 3) потребность в лимитах бюджетных обязательств отсутствовала (1,0 тыс. рублей).</t>
  </si>
  <si>
    <t xml:space="preserve">Мероприятия выполнены не в полном объёме.                                                                                               Осуществлено финансовое обеспечение деятельности: МКУ ""Производственный Эксплутационный Центр". Приобретено: зажимы (180 шт.),  лампы светодиодные (140 шт.), светильники светодиодные (133 шт.),клемм (2 шт.), таймер на дин рейку, видеорегистатор, изолента(10 шт.), скотч (1шт), кабель ( 20 м.). Выполнено: организация сбора и вывоза мусора в общественных местах, обслуживание уличного освещения на территории поселения, оплата за электроэнергию, воду; оказание услуг , автовышки, экскаватора; работы по устройству дороги из щебня к кладбищу в п.Виноградный, дератизации кладбищ, парков и скверов, разработка дизайн-проекта поблагоустройству п.Почтовый от ул.Ленина до ул.Кооперативная, по устройству тротуарной дорожки по пер.Красноармейский от ул.Застаничная до ул.Комсомольская.  Бюджетные средства не освоены в полном объеме (1382,5 тыс. рублей) по следующим причинам: 1) наличием кредиторской задолженности (ГСМ ,связь, интернет-334,3 тыс.руб. (в бюджете на 2026 год на эти цели предусмотрены лимиты); 2) неисполнением муниципального контракта на технологическое присоединение к сети газораспределения объекта блочно-модульная котельная ДК в п.Виноградном на сумму 410,4 тыс. рублей (муниципальный контракт заключен 19.03.2021 г.  на сумму 820,8 тыс. рублей, со сроком исполнения до 31.12.2025 г. Работы выполнены, идет приемка объекта (в бюджете на 2026 год на эти цели предусмотрены лимиты); 3) потребность в лимитах бюджетных обязательств отсутствовала (637,8 тыс. рублей).
</t>
  </si>
  <si>
    <t>Мероприятие выполнено.                                                                                                                                                                       Осуществлены расходы на проведение праздничных мероприятий: оплата за концерт; приобретены: цветы, баннеры (11 шт.), венки (17 шт.),открытки (347 шт.), фоторамки (85 шт.)</t>
  </si>
  <si>
    <t>Мероприятия выполнены.                                                                                                                                                                          Осуществлены расходы по материально-техническому обеспечению, коммунальным платежам. Бюджетные средства не освоены в полном объеме (72,7 тыс. рублей) в связи с наличием кредиторской задолженности перед поставщиками по поставке ГСМ (68,7 тыс. рублей) и по услугам связи (4,0 тыс.рублей) (позднее представлением поставщиком документов для расчета (поступление документов на оплату после 25.12.2025 года), оплата произведена в январе 2026 года)</t>
  </si>
  <si>
    <t>Мероприятия выполнены.                                                                                                                                                                      Выполнено: текущий ремонт автомобильной дороги по ул.Азовской в ст.Ахтанизовской (0,09 км),ремонт автодороги по пер.Октябрьский от ул.Азовской до дома №1 пер.Октябрьского в ст.Ахтанизовской (длина 0,125 км, ширина 5 м); покраска пешеходных переходов (82 кв.м); отсыпка щебнем проездов по ул.Бондаревой №58 и №2/1; ямочный ремонт автомобильных дорог в ст. Ахтанизовской,  п.Пересыпь, пос. За Родину; услуги по перевозке щебня, услуги спецтехники при грейдированию дорог;установка дорожных знаков (33 шт.), актуализация проекта дорожного движения. Приобретено:  щебень М-400 фракции 40-70 (140 куб.м), щебень М-400 фракции 20-40 (270 куб.м). Бюджетные обязательства по муниципальным контрактам  исполнены в полном объеме. Потребность в  объемах финансирования в сумме 1846,8 тыс. рублей отсутствовала.</t>
  </si>
  <si>
    <t xml:space="preserve">Мероприятия выполнены.                                                                                                                                                               Осуществлено финансовое обеспечение деятельности подведомственного учреждения МКУ «Ахтанизовская ПЭС». Выполнено: благоустройство центрального сквера в ст.Ахтанизовской (детская площадка, озеленение сквера), вывоз веток, спил аварийных деревьев, вывоз ТКО, дезинфекция и дератизация территории поселения, изготовление и установка социальных рядов,  покос сорной растительности на территории поселения, обустройство системы полива для центрального сквера в ст. Ахтанизовской по ул.Красной, расходы за абонентскую плату за уличное освещение поселения, вывоз ТКО с территории кладбища, благоустройство ограждения кладбища в ст.Ахтанизовской (новое), обустройство подъездного пути к проектируемому кладбищу (протяженностью 255 м - шириной 6,6 м и протяженностью 660 м - шириной 5 м), планировочная организация земельного участка кладбища с конструктивом. Составлены: смета на благоустройство пешеходной зоны в пос.Пересыпь; смета на устройство тротуара по ул.Красной в ст.Ахтанизовской; проект парковой зоны в пос.Пересыпь; проект парка ст.Ахтанизовская, ул.Красная,25-2; смета подъездного пути к проектируемому кладбищу, строительный контроль ограждения кладбища; ремонт водопровода пос.Пересыпь ул.Пограничная( 0,350 м.), ремонт водопровода по ул.Красной, пер.Восточному, пер.Пролетарскому до ул.Октябрьской в ст. Ахтанизовской ( 1241 м.), предпроектные работы по объекту : "Строительство водопровода Ду-110 мм по ул.Солнечной в пос.За Родину", переустройство сети водоснабжения ул.Пограничная пос.Пересыпь, технологическое присоединение центрального сквера в ст.Ахтанизовской; переустройство газопровода в ст.Ахтанизовской; техническое обслуживание газового оборудования здание администрации, Вечный огонь, ремонт стоек газопровода; схема теплоснабжения поселения; обустройство водопропускных труб для водоотведения талых сточных вод; технологическое присоединение объекта наружного освещения, услуги автовышки.
Приобретено: информационные стенды (4 шт.),контейнер для лампочек и батареек (1 шт.),лампы для сквера (525 шт.),сухой фонтан "Лотос", информационная табличка (1 шт.), растения кипарисовик (16 шт.), бересклет (32 шт.), трубы (7 шт.).  светильник светодиодный (233 шт.), автовыключатель (2 шт.), щит (2 шт.), провод СИП (506 м), зажимы анкерные (2 шт.), клемма (100 шт.). Бюджетные средства не освоены в полном объеме (14172,0 тыс. рублей) по следующим причинам: 1) наличия кредиторской задолженности перед поставщиками по поставке ГСМ (105,6 тыс. рублей) (позднее представлением поставщиком документов для расчета (поступление документов на оплату после 25.12.2025 года), оплата произведена в январе 2026 года); 2) фактических расходов, исполнения муниципальных контрактов, экономии по исполнению муниципальных контрактов  (14066,4 тыс. рублей). </t>
  </si>
  <si>
    <t xml:space="preserve">Мероприятия выполнены.                                                                                                                                                                                                    Выполнено: трудоустройство несовершеннолетних (20 чел.). Приобретены канцелярские товары ко Дню защиты детей </t>
  </si>
  <si>
    <t>Мероприятие выполнено.                                                                                                                                                  Осуществлена ежемесячная выплата за выслугу лет - 1 человек</t>
  </si>
  <si>
    <t>Мероприятия выполнены.                                                                                                                                                                        Произведены выплаты руководителям ТОС - 3 человека</t>
  </si>
  <si>
    <t>Мероприятия выполнены.                                                                                                                                                        Изготовлены листовки (100 шт.)</t>
  </si>
  <si>
    <t>Мероприятие выполнено.                                                                                                                                                                          Выполнен текущий ремонт автомобильных дорог в п. Веселовка по ул. Морская и ул. Черноморская. Работы выполнены с просрочкой исполнения обязательств Подрядчиком.  Направлено  требование об уплате неустойки. В результате фактического выполнения мероприятия потребность в средствах в сумме 6257,7 тыс. рублей ( в том числе 5944,8 тыс. рублей средства краевого бюджета) отсутствовала</t>
  </si>
  <si>
    <t xml:space="preserve"> Мероприятия выполнены.                                                                                                                                      Осуществлено финансовое обеспечение деятельности администрации поселения, МКУ "Сенная ЦБ", МКУ "Маттехобеспечение Сенное"  (заработная плата, начисления, налоги, коммунальные платежи, материально-техническое обеспечение и пр.). Произведены выплаты руководителям ТОС -3 человека.  Выполнен проект  работ тех. присоединения объектов. Оплата произведена по фактическим затратам, в результате округления сложилась экономия средств в сумме 47,7 тыс. руб.</t>
  </si>
  <si>
    <t>Мероприятие выполнено.                                                                                                                                                   Выполнен сшив документов</t>
  </si>
  <si>
    <t>Мероприятия выполнены.                                                                                                                                Осуществлено освещение деятельности администрации и Совета Сенного сельского поселения в средствах массовой информации (газета "Тамань") и на официальном сайте, изготовлена полиграфическая продукция, журнал (1 шт.)</t>
  </si>
  <si>
    <t xml:space="preserve">Мероприятия выполнены.                                                                                                                                                       Выполнен текущий ремонт:  ул. Фанагорийская от д.4 до д.29 ( 1,197 1000м2) (300 мп);  пер.Азовский от ул. Степная до ул.Фанагорийская в п. Сенной (300 мп); ул. Гагарина в п. Сенной (110 м); ул. Гагарина на пер. Байкальский в п. Сенной (0,092 м2); ул.255 Таманской дивизии от ул.Садовая до ул. Космонавтов в п.Приморский асфальт (270 м.п); ул. Гагарина от жд № 43 до ул.Морская жд№2 в п. Приморский (отсыпка 365 м.п); ул. Веселая от ул. Школьная до ул. Чкалова в пос. Сенной (270 м). Приобретено: щебень фракции 20-40  (180м3), асфальтобетон (30 тонн), праймер навигатор (5 шт.) Оплата произведена по фактическим затратам, в результате округления сложилась экономия средств в сумме 741,7 тыс. руб.
</t>
  </si>
  <si>
    <t>Мероприятия выполнены.                                                                                                                                           Приобретено: светофор (2 шт.), труба (2 шт.), поставка товара ИДН (27 шт.). Разработан проект организации дорожного движения</t>
  </si>
  <si>
    <t>Мероприятия выполнены.                                                                                                                                   Осуществлено финансовое обеспечение деятельности МБУ "Благоустройство и озеленение Сенное" в рамках выполнения муниципального задания. Приобретено:  арт-объекты (звезда -1 шт., шар -2 шт.), МАФ урна (10 шт.), МАФ (скамья парковая), комплектующие детали для оборудования хомут (8 шт.), автошина ( 4 шт.), автошины (4 шт.), товары (прицеп, колесо,  адаптер переходник), светильники ( 55 шт.), кабель ( 400 м), стабилизатор (1 шт.), таблички( 20 шт.), провод СИП( 1000 м), кабель силовой (100 м), муфта (4 шт.), фильтр (1 шт.), насос (1 шт.), светодиодный прожектор ( 4 шт.), люк (1 шт.), мастика( 5 шт.), сетка затеняйка (1 шт.), буквы с подсветкой-( 1 шт.). Выполнено: дезинсекция (30000м2), посев газона (2900 м2), произведены расходы по содержанию уличного освещения. Оплата произведена по фактическим затратам, в результате округления сложилась экономия средств в сумме 4618,4 тыс. руб.</t>
  </si>
  <si>
    <t>Мероприятия выполнены.                                                                                                                                                                           Приобретено: МАФ (камни 6 шт.), арматура (15 м), цемент (30 меш.), трибуна с теневым навесом (1 шт.), светящийся шар (6 шт.), МАФ боллард (1 шт.), трибуна с теневым навесом (1 шт.), арт объект  Дельфин на подиуме (1 шт.),  каркас сцены, теневой навес сцены, детский игровой комплекс "Корабль", экран для проектора (1 шт.), резиновая крошка (145 кг)   Оплата произведена по фактическим затратам, в результате округления сложилась экономия средств в сумме 1595,0 тыс. руб.</t>
  </si>
  <si>
    <t xml:space="preserve">Мероприятия выполнены.                                                                                                                                                 Осуществлено финансовое обеспечение деятельности МБУК "Сенная ЦКС" в рамках выполнения муниципального задания. Выполнено: комплектование книжного фонда, проведение экспертизы сметной документации кап. ремонт фасада здания СДК пос. Приморский. Приобретено оборудование: туфли для танцев 3 пары, костюм народный казачка (3 шт.), сплитсистема (6 шт.), проектор (1 шт.), настенный экран (1 шт.), стол складной (4 шт.), стул раскладной (1 шт.), стулья (26 шт.), ламинатор (1 шт.)   </t>
  </si>
  <si>
    <t>Мероприятия выполнены.                                                                                                                                                               Приобретены листовки (200 шт.)</t>
  </si>
  <si>
    <t>Мероприятие выполнено.                                                                                                                                                                Оказана финансовая поддержка Сенному хуторскому казачьему обществу</t>
  </si>
  <si>
    <t xml:space="preserve">нанесение горизонтальной дорожной разметки: пешеходный переход  (654,5 м2), разметка (3582,6 м), неровность (22,18 м2);  строительный контроль;  </t>
  </si>
  <si>
    <t xml:space="preserve"> услуги техники по содержанию дорог (уплотнение дорожного полотна ул.Школьная, Курортная, Набережная). Приобретено: искусственные  дорожные неровности (92 элемента); соль для промышленных целей (8,0 тыс.к)г; песок (80м3);  дорожные знаки (50 шт.).  Бюджетные средства не освоены в полном объеме (1808,5 тыс.руб.) ввиду того, что значительные поступления в бюджет были в декабре месяце 2025 года, что не позволило заключить контракты на проведение необходимых мероприятий по погодным условиям и ограниченным сроком исполнения  </t>
  </si>
  <si>
    <t xml:space="preserve">Мероприятия выполнены.                                                                                                                                                    Выполнено: текущий ремонт автомобильной дороги по ул.Северная, подъезд к стадиону (175 м2); по ул. Виноградная от № 20  до ул.Северная (S=39,6м2) и по ул.Северная от пер.Лиманный №52 до №54 (S=153м2); по ул.Спортивная от №11 до ул.Северная и от №2 до №12; установка бортовых камней по ул.Северная, ул.Спортивная и заезд к стадиону; ямочный ремонт автомобильных дорог по улицам Красная, Прибрежная, Степная и переулку Нагорный  (238,57 м2);  Курортная, Набережная и переулкам Мирный, Азовский, Песчаный  (210,86 м2) ; Восточная, Спортивная, Чайкинская и переулкам Клубный, Приморский в ст. Голубицкая (116,02 м2); нанесение горизонтальной дорожной разметки: пешеходный переход  (654,5 м2), разметка (3582,6 м), неровность (22,18 м2);  строительный контроль;  услуги техники по содержанию дорог (уплотнение дорожного полотна ул.Школьная, Курортная, Набережная). Приобретено: искусственные  дорожные неровности (92 элемента); соль для промышленных целей (8,0 тыс.к)г; песок (80м3);  дорожные знаки (50 шт.).  Бюджетные средства не освоены в полном объеме (1808,5 тыс.руб.) ввиду того, что значительные поступления в бюджет были в декабре месяце 2025 года, что не позволило заключить контракты на проведение необходимых мероприятий по погодным условиям и ограниченным сроком исполнения  </t>
  </si>
  <si>
    <t xml:space="preserve">Мероприятия выполнены не в полном объеме.        
Осуществлено финансовое обеспечение деятельности  МБУ "Голубицкая ПЭС" в рамках выполнения муниципального задания.
Выполнено: проектные (изыскательские) работы для капитального ремонта водопроводной сети по ул.Школьная от пер.Базарный до пер.Приморский, от пер.Приморский до ул.Восточная; проведение - археологические полевые работы (разведок) с целью выявления объектов культурного наследия или установления факта их отсутствия на земельном участке по 2 объектам («Капитальный ремонт водопроводной сети по ул. Школьная от пер. Приморский до ул. Восточной в ст. Голубицкой Темрюкского района»,«Капитальный ремонт водопроводной сети по ул. Школьная от пер. Базарный до пер.Приморский в ст. Голубицкой Темрюкского района»);  разработка раздела «Мероприятия по обеспечению сохранности объекта культурного наследия регионального значения «Мемориальный комплекс», 1919-1920 годы; 1943 г.; 1942-1943 годы; 1943 г.; 1995 г. (ансамбль), по адресу: Краснодарский край, Темрюкский район, ст-ца Голубицкая, ул. Школьная, у кладбища в составе рабочей документации «Капитальный ремонт водопроводной сети по ул. Школьная от пер. Базарный до пер. Приморский в ст. Голубицкой Темрюкского района»; благоустройство прилегающей территории к стадиону по ул.Северная, 12 А (устройство газона, установка полусфер и приствольных решеток, монтаж системы видеонаблюдения); благоустройство общественной территории по ул.Красной в ст.Голубицкой (устройство освещения); аренда контейнера пер.Мирный 2; ТКО пер. Мирный 2;  услуги техники по благоустройству территории;  изготовление информационных табличек; изготовление баннеров и перетяжек; услуги по составлению сметной документации для работ по устройству сети наружного электроосвещения; поставка электротоваров; текущий ремонт уличного освещения (обслуживание уличного освещения);  устройство тротуара по ул.Набережная от пер.Песчаный до ул.Набережная д.№149 в рамках благоустройства (363,6 м); дезинсекция территории ГСПТР; текущий ремонт тротуара по ул.Красная, 2/1 до ул.Красная, 214 в ст.Голубицкой; услуги по проведению инвентаризации мест захоронений и наполнению системы учета захоронений, земельный участок для использования и обслуживания кладбища, с предоставлением программного обеспечения;  работы по покосу травы (103610 м2); актуализации схемы теплоснабжения; изготовление баннеров (2  шт.); демонтаж и монтаж игрового оборудования на детской площадке ст.Голубицкая, ул.Красная д..108: демонтаж - качалки на пружине "Мотоцикл", качалки-балансира "Чижик", монтаж-качалки  двойной "Вертолет", качалки двойной "Джип", качалки двойной "Пароход"; услуги по проведению экспертизы на предмет технической возможности (не возможности )проведения работ по строительству тротуаров, пешеходных ограждений, дождевой канализации на территории ГСП с письменным заключением; выполнение проектных (изыскательских) работ: "Благоустройство территории общего пользования по ул. Школьной от пер. Мирный, до. ул. Восточной"; услуги по дератизации (территория кладбища); услуги манипулятора HYUNDAI GOLD  по перевозке грузов (труба бетонная (6м , диаметр 1000мм) для водоотведения на пересечении ул.Янтарная и пер.Приморский ); покос травы (78700 м2); устройство пешеходной дорожки по ул.Красной в районе д.166/1 (выход на ул.Степную); услуги техники по ремонт водопроводных сетей (4,56 км, артскважина 3,8,6, резервуар чистой воды); ремонт насосов на водозаборе (3 шт.); услуги техники по текущему ремонту сетей водоснабжения; устройство освещения в рамках благоустройства прилегающей территории к стадиону по ул.Северная 12А; текущий ремонт АРТСКВАЖИНЫ 8 и артскважины №58332; услуги техники по текущему ремонту сетей водоснабжения (Курортная, от Спорткомплекса Олимп до ул.Прибрежной; текущий ремонт системы водоснабжения ул.Северная от ул.Цветочная до пер.Кооперативный кадастровый номер 23:30:00000004293 (участок от пер. Лиманный до пер.Кооперативный) в ст.Голубицкая;  услуги техники для ремонта скважин №1,3,8,9,2,4,10,6; текущий ремонт водоснабжения ул.Курортной (от спорткомплекса Олимп до ул.Прибрежной, ул.Жеребцовой от пер.Лиманный до ул.Степной - 360м).
Приобретено: газон универсальный (20 кг) на общественную территорию около стадиона, щебень, набор комплектующих для детского комплекса (ул.Школьная);  электротовары (светильники 60 шт., кабель 100 м); светодиодные парковые фонари "ALTAIR" 8шт (памятник Калинину); камеры видеонаблюдения (2 шт.)  (пер. Садовый, территория стадиона), крепление для качелей 2 шт. (пергола пер.Садовый); саженцы деревьев (можжевельник 20шт.); труба бетонная (6 м , диаметр 1000мм) для водоотведения на пересечении ул.Янтарная и пер.Приморский; саженцы деревьев (каштан 4 шт., липа -4 шт., Альбиция 20 шт.); светильники (40 шт.), лампы ( 102 шт.), рассеиватель светильника (5 шт.); труба (800 м), счетчики воды на скважины № 1,2,48,10 (5 шт.), товар для текущего ремонта водоснабжения,  опоры для электроосвещения в рамках мероприятий по благоустройству (48 шт.); сухосмесь (3000); товар для ремонта водоснабжения пер.Нагорный (от Северной до середины) и ул.Курортная (от спорткомплекса Олимп" до ул.Прибрежной).
 Бюджетные средства не освоены в полном объеме (210,1 тыс. рублей) по следующим причинам: 1) неисполнением муниципального контракта по уличному освещению на сумму 210,1 тыс. рублей (оплата в январе 2026 года согласно выставленных актов). </t>
  </si>
  <si>
    <t xml:space="preserve">Мероприятия выполнены.                                                                                                                                                Изготовлена газета "Курчанский вестник" и приложения к ней. Осуществлены расходы по обслуживанию официального сайта поселения         </t>
  </si>
  <si>
    <t>Мероприятия выполнены.                                                                                                                                                  Осуществлены ежемесячные выплаты за выслугу лет - 1 человек</t>
  </si>
  <si>
    <t>Мероприятия выполнены.                                                                                                                                                   Произведены выплаты руководителям ТОС - 5 человек</t>
  </si>
  <si>
    <t>Мероприятия выполнены.                                                                                                                                       Приобретено водоэмульсионная фасадная краска, коллер, черенок деревянный для покраски памятников</t>
  </si>
  <si>
    <t xml:space="preserve"> Мероприятия выполнены.                                                                                                                                                         Для проведения праздничных мероприятий приобретено: букетов цветов - 200 шт., подарочных наборов -245 шт., флешнакопителей - 24 шт., ваз для цветов - 30 шт., сувенирных фигур - 46 шт., ежедневников - 50 шт., подарочных пакетов - 100 шт., календари - 50 шт., блокнотов - 100 шт., ручек - 100 шт., подушек - 100 шт., пледов - 44 шт., одеял - 50 шт., покрывал - 60 шт., комплектов постельного белья - 62 шт., новогодних подарков - 278 шт. Расходование бюджетных средств производилось в соответствии с фактически заявленной протребностью. Потребность в лимитах бюджетных обязательств в сумме 5,5 тыс. руб. отсутствовала</t>
  </si>
  <si>
    <t xml:space="preserve"> Мероприятия выполнены.                                                                                                                                         Осуществлено финансовое обеспечение деятельности МКУ «Централизованная бухгалтерия», МБУ «Общественно-социальный центр» в рамках выполнения муниципального задания. Расходование бюджетных средств производится в соответствии с фактически заявленной протребностью. Потребность в лимитах бюджетных обязательств в сумме 340,2 тыс. руб. отсутствовала</t>
  </si>
  <si>
    <t>Мероприятия выполнены.                                                                                                                                          Осуществлена публикация нормативно-правовых актов и информационных сообщений о деятельности органов местного самоуправления Темрюкского городского поселения Темрюкского района  (145794 см2 информационных материалов).  Расходование бюджетных средств производится в соответствии с фактически заявленной протребностью. Потребность в лимитах бюджетных обязательств в сумме 6,3 тыс. руб. отсутствовала</t>
  </si>
  <si>
    <t>Мероприятия выполнены.                                                                                                                                         Осуществлены расходы на развитие, эксплуатация и обслуживание информационно-коммуникационных технологий. Обеспечена бесперебойная работа программного обеспечения - 100%. Расходование бюджетных средств производится в соответствии с фактически заявленной протребностью. Неисполнение муниципальной программы обусловлено неисполненными обязательствами за декабрь 2025 года в связи с предоставлением документов на оплату контрагентами по окончании отчетного периода: по оплате услуг по сопровождению Электронного периодического справочника "Система Гарант"в сумме 38,8 тыс. руб., по оплате услуг по предоставлению доступа к  ПК "АРМ-НПА" и его техническому сопровождению в сумме 1,0 тыс. руб. На образовавшуюся кредиторскую задолженность предусмотрено финансирование в 2026 году.  Потребность в лимитах бюджетных обязательств в сумме 541,6 тыс. руб. отсутствовала</t>
  </si>
  <si>
    <t>Мероприятия выполнены.                                                                                                                                                Оказаны образовательные услуги по программам повышения квалификации: "Контрактная система в сфере закупок для обеспечения государственных и муниципальных нужд" - 8 чел., "Антитеррористическая защищенность объекта (территории) - 1 чел., "Меры пожарной безопасности для лиц, на которых возложена трудовая функция по проведению противопожарного инструктажа" - 1 чел., "Обучение должностных лиц и специалистов ГО и РСЧС организаций по ГО и защите от ЧС" - 2 чел., "Бюджетное планирование и прогнозирование: правовые основы, методология и практика реализации в субъектах РФ и муниципальных образованиях" - 1 чел. Расходование бюджетных средств производится в соответствии с фактически заявленной протребностью.</t>
  </si>
  <si>
    <t xml:space="preserve">Муниципальная программа  Темрюкского городского поселения Темрюкского муниципального района Краснодарского края «Календарь памятных дат» </t>
  </si>
  <si>
    <t xml:space="preserve">Муниципальная программа  Темрюкского городского поселения Темрюкского муниципального района Краснодарского края «Обеспечение деятельности подведомственных муниципальных учреждений»
</t>
  </si>
  <si>
    <t>Муниципальная программа  Темрюкского городского поселения Темрюкского муниципального района Краснодарского края «Обеспечение информационного освещения деятельности органов местного самоуправления»</t>
  </si>
  <si>
    <t>Муниципальная программа  Темрюкского городского поселения Темрюкского муниципального района Краснодарского края "Развитие, эксплуатация и обслуживание информационно- коммуникационных технологий"</t>
  </si>
  <si>
    <t>Муниципальная программа  Темрюкского городского поселения Темрюкского муниципального района Краснодарского края «Развитие муниципальной службы»</t>
  </si>
  <si>
    <t>Муниципальная программа  Темрюкского городского поселения Темрюкского муниципального района Краснодарского края "Улучшение условий и охраны труда в Темрюкском городском поселении Темрюкского муниципального района Краснодарского края"</t>
  </si>
  <si>
    <t xml:space="preserve">Мероприятия выполнены.                                                                                                                                        Проведена диспансеризации муниципальных служащих администрации ТГП ТР (18 чел). Расходование бюджетных средств производится в соответствии с фактически заявленной протребностью. </t>
  </si>
  <si>
    <t>Муниципальная программа  Темрюкского городского поселения Темрюкского муниципального района Краснодарского края «Развитие органов территориального общественного самоуправления Темрюкского городского поселения Темрюкского муниципального района Краснодарского края"</t>
  </si>
  <si>
    <t>Мероприятия выполнены.                                                                                                                                        Ежемесячные компенсационные выплаты руководителям органов ТОС (11 ед.), размер компенсационной выплаты в месяц - 9000 рублей, количество месяцев - 2. Выплачено денежное поощрение ежеквартального конкурса "Лучший орган ТОС Темрюкского городского поселения Темрюкского района" за 4 квартал 2024 года, 1 квартал 2025 года, 2 квартал 2025 года, 3 квартал 2025 года. Расходование бюджетных средств производится в соответствии с фактически заявленной протребностью</t>
  </si>
  <si>
    <t xml:space="preserve">Муниципальная программа  Темрюкского городского поселения Темрюкского муниципального района Краснодарского края "Участие в предупреждении и ликвидации последствий чрезвычайных ситуаций"
</t>
  </si>
  <si>
    <t xml:space="preserve">Мероприятия выполнены.                                                                                                                                                 Разработан паспорт безопасности Темрюкского городского поселения Темрюкского муниципального района Краснодарского края; выполнены проектные (изыскательские) работы по объекту "Строительство инженерной защиты в районе развития оползневых процессов на северном склоне горы Миска, на участках: ул.Шопена, ул.Чайковского, ул.Пушкина, ул.Хвалюна в г.Темрюке, Краснодарского края". Расходование бюджетных средств производится в соответствии с фактически заявленной протребностью. </t>
  </si>
  <si>
    <t>Муниципальная программа  Темрюкского городского поселения Темрюкского муниципального района Краснодарского края «Противодействие коррупции»</t>
  </si>
  <si>
    <t>Потребность отсутствовала в реализации данной программы в 2025 году</t>
  </si>
  <si>
    <t>Муниципальная программа  Темрюкского городского поселения Темрюкского муниципального района Краснодарского края "Обеспечение первичных мер пожарной безопасности"</t>
  </si>
  <si>
    <t>Мероприятия выполнены.                                                                                                                                                   Выполнен покос сорной растительности 75000 м2. Расходование бюджетных средств производится в соответствии с фактически заявленной протребностью.</t>
  </si>
  <si>
    <t>Муниципальная программа  Темрюкского городского поселения Темрюкского муниципального района Краснодарского края "Профилактика терроризма и экстремизма"</t>
  </si>
  <si>
    <t xml:space="preserve"> Мероприятия выполнены.                                                                                                                                                      1) Выполнено: подготовка технических планов - 32 ед., кадастровые работы - 1 ед., обследование тех.состояния имущества с выдачей заключения эксперта - 26 ед., оценка рыночной стоимости арендной платы объектов - 15 ед.,  2) Осуществлено содержание имущества казны в технически исправном состоянии, своевременная и полная оплата налогов и обязательных платежей - 100%.  Расходование бюджетных средств производилось в соответствии с фактически заявленной протребностью. Неисполнение муниципальной программы обусловлено неисполненными обязательствами за декабрь 2025 года в связи с предоставлением документов на оплату контрагентами по окончании отчетного периода: по оплате газоснабжения в сумме 9,9 тыс. руб., по оплате электроснабжения в сумме 7,9 тыс. руб., по оплате отопления в сумме 32,6 тыс. руб. На образовавшуюся кредиторскую задолженность предусмотрено финансирование в 2026 году.  Потребность в лимитах бюджетных обязательств в сумме 55,0 тыс. руб. отсутствовала</t>
  </si>
  <si>
    <t>Муниципальная программа  Темрюкского городского поселения Темрюкского муниципального района Краснодарского края «Управление муниципальным имуществом»</t>
  </si>
  <si>
    <t>Муниципальная программа  Темрюкского городского поселения Темрюкского муниципального района Краснодарского края "Подготовка градостроительной документации"</t>
  </si>
  <si>
    <t>Мероприятия выполнены не в полном объеме.                                                                                                           Выполнены работы: по подготовке схемы раздела земельного участка - 1 шт., по подготовке схемы расположения земельного участка и межевого плана по образованию земельного участка – 55 шт., по подготовке межевого плана по образованию земельного участка – 17 шт.,  выносу точек в натуру - 1 шт., по подготовке ситуационного плана земельного участка - 2 шт, топографической съемке - 3 шт. Расходование бюджетных средств производится в соответствии с фактически заявленной протребностью. Неисполнение муниципальной программы обусловлено приостановкой учетных действий Росреестром не по вине Заказчика или Исполнителя по контракту на подготовку межевого плана в сумме 61,7 тыс. руб., сведения поданы в Росреестр повторно, исполнить обязательства Исполнитель планирует в феврале 2026 года. На образовавшуюся кредиторскую задолженность предусмотрено финансирование в 2026 году.</t>
  </si>
  <si>
    <t>Муниципальная программа  Темрюкского городского поселения Темрюкского муниципального района Краснодарского края «Повышение безопасности дорожного движения»</t>
  </si>
  <si>
    <t xml:space="preserve">Мероприятия выполнены не в полном объеме.                                                                                                     Оказаны услуги строительного контроля, включающий в себя авторский надзор за строительством по объекту "Капитальный ремонт автомобильной дороги по ул. Володарского от ул. Советской до дамбы (в черте г. Темрюка вдоль реки Кубань по правому берегу от пикета 1728 до устья реки Кубань) в г. Темрюке" (кредиторская задолженность) на сумму 572,6 тыс. рублей; строительного контроля за выполнением работ по объекту "Ремонт автомобильной дороги по ул. Володарского от ул. Ленина до ул. Октябрьской в г. Темрюке" (кредиторская задолженность) на сумму 76,0 тыс. рублей; строительного контроля за выполнением работ "Ремонт автомобильной дороги по ул. Таманской от ул. Урицкого до ул. Герцена  в г. Темрюке" (кредиторская задолженность) на сумму 34,5 тыс. рублей; выполнен ремонт автомобильной дороги по ул. Таманской от ул. Урицкого до ул. Герцена в г. Темрюке (кредиторская задолженность) на сумму 3447,2 тыс. рублей; 
строительного контроля за выполнением работ по объекту "Капитальный ремонт участка автомобильной дороги "Темрюк-Морпорт" от ПК 0+00 (железнодорожный переезд) до ПК 0+81 (направление к посту) и от ПК 0+00 (железнодорожный переезд) до ПК 1+14 (до окончания базы "КГС порт" (Участок автомобильной дороги №1)"; строительного контроля за выполнением работ по объекту "Капитальный ремонт участка автомобильной дороги "Темрюк-Морпорт" от ПК 0+00 (железнодорожный переезд) до ПК 0+81 (направление к посту) и от ПК 0+00 (железнодорожный переезд) до ПК 1+14 (до окончания бетонного ограждения базы "КГС порт" (Участок автомобильной дороги №2)"; строительного контроля за выполнением работ по объекту "Ремонт автомобильной дороги по ул. Маяковского от ул. Калинина до ул. Бувина  в г. Темрюке"; строительного контроля за выполнением работ по объекту "Ремонт автомобильной дороги по ул. им. В.А. Петрова в г. Темрюке; строительного контроля за выполнением работ по капитальному ремонту автомобильной дороги по пер. Дуси Виноградовой от пер. Совхозный до пер. Дуси Виноградовой в г. Темрюке; строительного контроля за выполнением работ по капитальному ремонту автомобильной дороги по  пер. Совхозный от пер. Дуси Виноградовой до дома №2/2 по пер. Совхозному в г. Темрюке; строительного контроля за выполнением работ по капитальному ремонту автомобильной дороги по пер. Дуси Виноградовой от ул. Яна Фабрициуса до дома №3/2 по пер. Дуси Виноградовой в г. Темрюке; строительного контроля за выполнением работ по ремонту автомобильной дороги по ул. Степана Разина, от ул. Ленина до ул. Октябрьская г. Темрюке (тротуары) (расторжение на сумму 7,3 тыс. рублей планируется в январе 2026 года). 
Выполнены проектные (изыскательские) работы по объекту "Капитальный ремонт автомобильной дороги по ул. Краснодарской от пер. Карьерный до дома № 28  в г. Темрюке"; инженерно-геодезические изыскания по объекту "Капитальный ремонт автомобильной дороги по ул. Советской от ул. Карла Либхнехта до ул. Декабристов в г. Темрюке; разработка проектной документации по объекту «Капитальный ремонт участка автомобильной дороги по пер. Дуси Виноградовой от пер. Совхозный до пер. Дуси Виноградовой в г. Темрюке; разработка проектной документации по объекту «Капитальный ремонт участка автомобильной дороги по пер. Дуси Виноградовой от ул. Яна Фабрициуса до дома №3/2 по пер. Дуси Виноградовой в г. Темрюке»; разработка проектной документации по объекту «Капитальный ремонт участка автомобильной дороги по пер. Совхозному от пер. Дуси Виноградовой до дома №2/2 по пер. Совхозному в г. Темрюке»; топографо-геодезические работы по объекту «Автомобильная дорога по ул. Степана Разина, от ул. Ленина до ул. Советской г. Темрюк»; проектная документация по объекту "Капитальный ремонт участка автомобильной дороги "Темрюк-Морпорт" от ПК0+00 (железнодорожный переезд до ПК0+81 (направление к посту) и от ПК0+00 (железнодорожный переезд) до ПК1+14 (до окончания бетонного ограждения базы "КГС порт" (раздел "Сметная документация")"; работы по учету автомобильных дорог и искусственных дорожных сооружений с составлением технического паспорта; по нанесению горизонтальной дорожной разметки в кол-ве 36527,4 м2; ремонту щебеночного покрытия дороги по ул. Даргомыжского от ул. Энгельса до ул. Мира в г. Темрюке (62 м); ремонту щебеночного покрытия дороги по ул. Даргомыжского от ул. Карла Маркса до ул. Марата в г. Темрюке (91 м); ремонту тротуара по ул. Красноармейской от ул. Таманской до дома №10 по ул. Таманской в г. Темрюке (26 м); ремонту автомобильной дороги по пер. Лесному в пос. Октябрьский от ул. Луговой до ул. Прогонной (вокруг детской игровой и спортивной площадок, с обустройством парковочных мест) (дополнительные работы по пер. Лесному от ул. Луговой до дома № 6 по пер. Лесному) (дополнительный слой асфальто-бетона на S 1614,92 м2); капитальному ремонту участка автомобильной дороги "Темрюк-Морпорт" от ПК 0+00 (железнодорожный переезд) до ПК 0+81 (направление к посту) и от ПК 0+00 (железнодорожный переезд) до ПК 1+14 (до окончания бетонного ограждения базы "КГС порт") (Участок автомобильной дороги №1) (81 м); капитальному ремонту участка автомобильной дороги "Темрюк-Морпорт" от ПК 0+00 (железнодорожный переезд) до ПК 0+81 (направление к посту) и от ПК 0+00 (железнодорожный переезд) до ПК 1+14 (до окончания бетонного ограждения базы "КГС порт") (Участок автомобильной дороги №2) (114 м); ремонту автомобильной дороги по ул. им. В.А. Петрова в г. Темрюке; капитальному ремонту автомобильной дороги по пер. Дуси Виноградовой от ул. Яна Фабрициуса до дома №3/2 по пер. Дуси Виноградовой в г. Темрюке (146,2 м); капитальному ремонту автомобильной дороги по пер. Совхозный от пер. Дуси Виноградовой до дома №2/2 по пер. Совхозному в г. Темрюке (58 м); капитальному ремонту автомобильной дороги по пер. Дуси Виноградовой от пер. Совхозный до пер. Дуси Виноградовой в г. Темрюке (100,5 м); ремонт автомобильной дороги по ул. Красноармейской (тротуар в районе дома № 10 по ул. Таманской) (29 м); ремонту автомобильной дороги по ул. Советская от дома 1 до ул. Декабристов в г. Темрюке (ямочный ремонт на S 90 м2); ремонту автомобильной дороги по ул. Тихая в г. Темрюке (546 м); ремонту автомобильной дороги по ул. Степана Разина от ул. Ленина до ул. Октябрьской в г. Темрюке (тротуары) (154 м). 
Приобретены: информационные световые секции - 40 шт., щебень - 5310 м3, битумная - 0,52 т, асфальтобетонная смесь - 272,562 т, столбики сигнальные - 200 шт., знаки дорожные - 316 шт., комплекты крепления для дорожных знаков - 101 шт.; автономный комплекс на солнечной батарее - 2 шт., опоры для дорожных знаков - 8 шт. 
Неисполнение муниципальной программы обусловлено нарушением Подрядчиками сроков исполнения обязательств. 
Заключены контракты: на поставку электроэнергии для светофорных объектов на сумму 141,5 тыс. рублей (оплачено 107,6 тыс. рублей) (предоставлены документы на оплату по окончании отчетного периода по оплате электроснабжения в сумме 5,0 тыс. рублей, оплата произведена в январе 2026 года, контракт расторгнут в феврале 2026 года на сумму 28,9 тыс. рублей); на поставку электроэнергии для ЭПУ локальных очистных сооружений и канализационной насосной станции на сумму 1051,2 тыс. рублей (оплачено 49,5 тыс. рублей) (поставщик в январе 2026 года осуществил возврат переплаты в сумме 10,3 тыс. рублей, контракт расторгнут в феврале 2026 года на сумму 1012,0 тыс. рублей); на ремонт автомобильной дороги по ул. Маяковского от ул. Калинина до ул. Бувина в г. Темрюке на сумму 9229,1 тыс. рублей, работы выполнены и оплачены на сумму 6856,8 тыс. рублей, нарушены сроки выполнения работ, ведется претензионная работа, в связи с чем контракт не может быть расторгнут, ориентировочная дата заседания суда апрель 2026 года. На образовавшуюся кредиторскую задолженность предусмотрено финансирование в 2026 году.  Потребность в лимитах бюджетных обязательств в сумме 11487,0 тыс. руб. отсутствовала.
</t>
  </si>
  <si>
    <t>Муниципальная программа  Темрюкского городского поселения Темрюкского муниципального района Краснодарского края "Поддержка малого и среднего предпринимательства"</t>
  </si>
  <si>
    <t>Мероприятия выполнены.                                                                                                                                                   Приобретена фотобумага- 200 шт. Расходование бюджетных средств производится в соответствии с фактически заявленной протребностью.</t>
  </si>
  <si>
    <t>Муниципальная программа  Темрюкского городского поселения Темрюкского муниципального района Краснодарского края "Организация благоустройства территории"</t>
  </si>
  <si>
    <t xml:space="preserve">Мероприятия выполнены не в полном объеме.
1) Обеспечение бесперебойного электроснабжения уличного освещения - 100%; оплачена кредиторская задолженность по электроэнергии за 2024 год в сумме 273,2 тыс. рублей; энергосервисный контракт в сумме 1364,4 тыс. рублей; заключены контракты: на поставку электроэнергии на сумму 652,4 тыс. рублей (оплачено 620,0 тыс. рублей) (предоставлены документы на оплату по окончании отчетного периода по оплате электроснабжения в сумме 31,1 тыс. рублей, оплата произведена в январе 2026 года, контракт расторгнут в феврале 2026 года на сумму 1,3 тыс. рублей); на поставку электроэнергии на сумму 6780,0 тыс. рублей (оплачено 5785,4 тыс. рублей) (предоставлены документы на оплату по окончании отчетного периода по оплате электроснабжения в сумме 187,4 тыс. рублей, оплата произведена в январе 2026 года, контракт расторгнут в феврале 2026 года на сумму 807,2 тыс. рублей). 
2) Выполнены работы: по благоустройству части дворовой территории многоквартирных домов №112а и 112б по ул. Калинина и дома №4 по ул. Макарова в г. Темрюке (кредиторская задолженность) на сумму 3932,6 тыс. рублей; по благоустройству части дворовой территории многоквартирных домов №112а и 112б по ул. Калинина, дома №4 по ул. Макарова в г. Темрюке (дополнительные работы); по благоустройству общественной территории, прилегающей к зданию по адресу г. Темрюк, ул. Ленина, 23/2; по благоустройству земельного участка с кадастровым номером 723:30:0000000:5720 в г. Темрюке; по благоустройству детской площадки в городе Темрюке по ул. Южная, 3; по строительству уличного освещения улицы Ветеранов (Ветеран СНТ), 23:30:0000000:2797; по строительству участка уличного освещения г. Темрюк, ул. Радужная, от ж/д 41 до ж/д 53 (от существующего уличного освещения от ТП-12-876)"; строительству уличного освещения по адресу г. Темрюк, ул. Славянская, от дома 44 И до дома 51 Б (от ВЛ 0,4 кВ, оп №1, ТП-Т-3-152, Ф-5 (ПС 110/35/10 "Темрюк" ВЛ-10 кВ, Т-32.
 Оказаны услуги по разработке концепции благоустройства общественной территории с кадастровым номером 23:30:0000000:5720, общей площадью 0,87га, на основе разработанного эскизного проекта: Благоустройство общественной территории в границах земельного участка с кадастровым номером 23:30:1107052:18, расположенного по адресу г. Темрюк, ул. Розы Люксембург,69; по разработке концепции "Корректировка эскизного проекта благоустройcтва общественной территории в границах земельного участка с кадастровым номером 23:30:1107052:18, расположенного по адресу г. Темрюк, ул. Розы Люксембург, 69"; по разработке концепции "Корректировка концепции благоустройства общественной территории с кадастровым номером 23:30:0000000:5720, общей площадью 0,87 га, расположенного по адресу г. Темрюк, ул. Розы Люксембург"; по разработке технической документации на основе разработанного проекта: Концепции благоустройства общественной территории с кадастровым номером 23:30:0000000:5720; по разработке проектной и сметной документации по благоустройству объекта "Благоустройство детской площадки в г. Темрюке по ул. Южная, 3"; по выполнению проектных (изыскательских) работ с разработкой сметной документации "Строительство участка уличного освещения по адресу г. Темрюк, ул. Радужная от ж/д41 до ж/д53 (от существующего уличного освещения от ТП-Т12-876); по выполнению проектных (изыскательских) работ с разработкой сметной документации "Строительство участка уличного освещения по адресу г. Темрюк, ул. Славянская, от дома 44И до дома51Б (от ВЛ 0,4 вВ. оп.№1, ТП-Т-3-152, Ф-5 (ПС 110/35/10 "Темрюк" ВЛ-10 кВ, "Т-3"); по выполнению проектных работ по объекту: "Уличное освещение улицы Ветеранов 353500, Краснодарский край, Темрюкский р-н, г. Темрюк, ул. Ветеранов (Ветеран тер. СНТ) 23:30:0000000:2797; строительного контроля за выполнением работ по объекту "Благоустройство общественной территории, прилегающей к зданию по адресу г. Темрюк ул. Ленина 23/2"; строительного контроля за выполнением работ по объекту «Строительство уличного освещения улицы Ветеранов, г. Темрюк, ул. Ветеранов (Ветеран СНТ)»; по осуществлению технологического присоединения ЭПУ уличное освещение улицы Ветеранов; по осуществлению технологического присоединения ЭПУ Электроснабжение земельного участка, расположенного по адресу г. Темрюк, пер. Песчаный; по проведению мероприятий по уничтожению клещей на территории; по проведению мероприятий по акарицидной обработке территории от клещей; по проведению мероприятий по предупреждению возникновения заболеваний лихорадкой Зика, западного Нила, малярией и других паразитарных болезней на территории ТГП ТМР КК; по санитарному содержанию территории (вывоз отработанных покрышек пневматических шин); по выполнению комплекса работ, связанных с заменой ПУГ; по осуществлению технического обслуживания, ремонта, услуги по локализации и ликвидации аварий, аварийно-диспетчерское обслуживание сетей газораспределения/газопотребления по адресу г. Темрюк, ул. Бувина, мемориал вечный огонь; по поверке газового счетчика G4 ВК  2,5T по адресу: г. Темрюк, ул. Бувина, Братское кладбище советских воинов, погибших в боях с фашистскими захватчиками, 1942-1943 годы. 
3) Приобретены:  каркасная искусственная ель - 1 шт.; силовой кабель в комплекте - 2 компл.; баннеры -105 шт. ; постеры -100 шт.; информационные таблички -  14 шт.;  контейнеры для ТБО - 30 шт.; фигура "Звезда" с прожектором -3 шт. ; фотозона - 1 шт.; липа мелколистная - 12 шт.; топиарная фигура - 3 шт.; ЗД фигура "Табличка" - 3 шт.; урны для мусора металлических - 50 шт.; акустические системы - 14 шт.; трос металлического без оплетки 8 мм (100 метров) - 15 шт.; опоры наружного освещения металлические - 3 шт.; каштан мясолистный - 24 шт.; изделия из бетона –12 шт., полусферы - 12 шт. 
Неисполнение муниципальной программы обусловлено предоставлением документов на оплату по окончании отчетного периода. Заключен контракт на осуществление строительного контроля за выполнением работ по объекту "Благоустройство общественной территории по адресу г. Темрюк, ул. Южная, 3 на сумму 28,7 тыс. рублей ((предоставлены документы на оплату по окончании отчетного периода в сумме 28,5 тыс. рублей, оплата произведена в январе 2026 года, контракт расторгнут в январе 2026 года на сумму 0,2 тыс. рублей). На образовавшуюся кредиторскую задолженность предусмотрено финансирование в 2026 году. Потребность в лимитах бюджетных обязательств в сумме 1154,6 тыс. рублей отсутствовала.
</t>
  </si>
  <si>
    <t>Государственная программа Краснодарского края  "Региональная политика и развитие гражданского общества" с участием Темрюкского городского поселения Темрюкского района в рамках реализации муниципальной  программы  Темрюкского городского поселения Темрюкского муниципального района Краснодарского края "Организация благоустройства территории"</t>
  </si>
  <si>
    <t xml:space="preserve"> Мероприятие выполнено.                                                                                                                                            Выполнено благоустройство территории ТОС № 7: приобретены экоскамейки из переработанного пластика со спинкой (3 шт.), качели "Гнездо" (1 шт.), карусель К-1 (1 шт.), топиарная фигура "Павлин" (1 шт.), спортивный комплекс для воркаута (1 шт.)</t>
  </si>
  <si>
    <t xml:space="preserve">Мероприятия выполнены.                                                                                                                                        Организация ритуальных услуг на территории поселения: захоронение безродных -10 ед.;  оказана услуга по проведению инвентаризации мест захоронений и наполнению системы учета захоронений ПО ГИС «Сталкер». Расходование бюджетных средств производится в соответствии с фактически заявленной протребностью. Потребность в лимитах бюджетных обязательств в сумме 21,6 тыс. руб. отсутствовала.      </t>
  </si>
  <si>
    <t>Мероприятие не выполнено.                                                                                                                                Планировалось построить систему водоподготовки для Курчанского водозабора и водовода от насосной станции 2-го подъема Курчанского водозабора до распределительной камеры на ул. Первомайской, д. 39/1 в г. Темрюке. Заключен муниципальный контракт № 08-06/26 от 27.04.2022 года, на общую сумму 538078,6 тыс.руб. (из них 98684,2 тыс. рублей - лимиты 2022 года, 126705,5 тыс.рублей - лимиты 2023 года, 312688,9 тыс.рублей - лимиты 2024 года), срок выполнения работ - с даты заключения контракта до 01 ноября 2024 года, со сроком полного исполнения обязательств МК до полного исполнения сторонами своих обязательств по контракту. Акты выполненных работ от 10.12.2022 года заказчиком не приняты и не подписаны, в связи с тем, что в ходе строительства было выявлено, что в разработанной проектной, рабочей и сметной документации, а также в положительном заключении государственной экспертизы, выданной ГАУ КК «Краснодаргражданпроект» имеется  несоответствие маркировки трубы. В связи с выявленными недостатками проектной документации, а также постоянной корректировкой проекта и недостаточным количеством работников ГУП КК СВВУК «Курганинский групповой водопровод» (подрядная организация) возникло отставание от графика производства работ на объекте. По итогам 2023 года акты выполненных работ, подписанные  ФБУ «РосСтройконтроль», подрядной организацией ГУП КК СВВУК «Курганинский групповой водопровод» заказчику не предоставлялись для оплаты, и выполнение фактических выполненных работ составило 0%. В 2024 году выплачен аванс в сумме 153 542,0 тыс. рублей.  Подписан акт выполненных работ на сумму 157173,5 тыс. рублей (25.10.2024 Подрядчиком, 27.10.2024 Закзчиком), оплачен (с учетом аванса) 30.10.2024 на сумму 78 586,7 тыс. рублей; акт выполненных работ на сумму 2687,4 тыс. рублей (05.12.2024 Подрядчиком, 06.12.2024 Закзчиком), оплачен (с учетом аванса) 12.12.2024 на сумму 1343,7 тыс. рублей. МК продлен до  02.06.2025. Работы выполнены на сумму 69603,8 тыс. рублей (Акт выполненных работ от 27.03.2025, подписан Заказчиком 28.03.2025). 31.03.2025 г. направлена заявка на финансирование в Министерство ТЭК и ЖКХ Краснодарского края на сумму 36 170,5 тыс. рублей, работы оплачены 03.04.2025 на сумму 38074,2 тыс. рублей (с учетом аванса). МК продлен до  30.09.2025. Работы выполнены на сумму 10423,9 тыс. рублей (Акт выполненных работ от 25.04.2025, подписан Заказчиком 28.04.2025). 30.04.2025 г. направлена заявка на финансирование в Министерство ТЭК и ЖКХ Краснодарского края на сумму 5416,9 тыс. рублей, работы оплачены 07.05.2025 на сумму 5702,0 тыс. рублей (с учетом аванса). 24.09.2025 заключено дополнительное соглашение к муниципальному контракту № 08-06/26 от 27.04.2022 года, на общую сумму 577 944,8 тыс.руб. (из них 82099,0 тыс. рублей - лимиты 2022 года, 112081,5 тыс.рублей - лимиты 2023 года, 235551,0 тыс.рублей - лимиты 2024 года,  148213,3 тыс.рублей - лимиты 2025 года), срок выполнения работ - с даты заключения контракта до 9 декабря 2025 года, со сроком полного исполнения обязательств МК до полного исполнения сторонами своих обязательств по контракту. Подписаны акты выполненных работ: 11 от 11.12.2025 на сумму 17579,2 тыс. рублей, 12 от 12.12.2025 на сумму 270,2 тыс. рублей, 17.12.2025 работы оплачены на сумму 2316,3 тыс. рублей (с учетом аванса). Подписан акт выполненных работ 13 от 19.12.2025 на сумму 66816,8 тыс. рублей, 24.12.2025 работы оплачены на сумму 38944,1 тыс. рублей (с учетом аванса). Нарушение Подрядчиком сроков исполнения обязательств. Планируемая дата выполнения работ - июль 2026 года. По состоянию на 01.01.2026 года сумма неисполненных обязательств составила 60302,4 тыс. рублей, из них средства краевого бюджета - 53879,6 тыс. рублей, местного бюджета - 6422,8 тыс. рублей. МИНТЭКом направлена информация о не использованных на начало текущего финансового года бюджетных ассигнованиях местных бюджетов на оплату муниципальных контрактов, заключенных от имени муниципальных образований, на поставку товаров, выполнение работ, оказание услуг, подлежащих в соответствии с условиями этих муниципальных контрактов оплате в отчетном финансовом году, источником финансового обеспечения которых являлись субсидии, субвенции и иные межбюджетные трансферты, имеющие целевое назначение, предоставленные из бюджета Краснодарского края, в МИНФИН для выделения из бюджета Краснодарского края в 2026 году денежных средств. В бюджете поселения на 2026 год предусмотрены денежные средства в сумме 3586,9 тыс. рублей.</t>
  </si>
  <si>
    <t>Государственная программа Краснодарского края "Развитие жилищно-коммунального хозяйства" с участием Темрюкского городского поселения Темрюкского района в рамках реализации муниципальной программы Темрюкского городского поселения Темрюкского муниципального района Краснодарского края "Развитие систем водоснабжения"</t>
  </si>
  <si>
    <t>Муниципальная программа  Темрюкского городского поселения Темрюкского муниципального района Краснодарского края "Развитие систем водоснабжения"</t>
  </si>
  <si>
    <t xml:space="preserve">Мероприятия выполнены не в полном объеме.
Выполнены работы по строительству системы водоподготовки для Курчанского водозабора и водовода от насосной станции 2-го подъема Курчанского водозабора до распределительной камеры на ул. Первомайской, д. 39/1 в г. Темрюке) (Чистая вода, строительство и реконструкция (модернизация) объекта питьевого водоснабжения и водоподготовки, 2022, Администрация Темрюкского городского поселения Темрюкского района, Темрюкский район, Краснодарский край; по строительству уличной водопроводной сети по ул. Тимирязева от земельного участка №1/4 до земельного участка №6 "Б", г. Темрюк; по строительству подводящих водопроводных сетей к объекту "Центр единоборств в г. Темрюке "; по капитальному ремонту распределительной камеры (КН 23:30:1108002:37), расположенной г. Темрюк, ул. Первомайская, 39/1 (кредиторская задолженность) на сумму 1711,2 тыс. рублей; по капитальному ремонту водопроводной сети: г. Темрюк, по ул. Калинина от жилого дома №211 до ул. Коллонтай, по ул. Коллонтай до многоквартирных домов по ул. Анджиевского, 3"В", корпус № 1,2 Инв№30424 (переподключение абонентов); по капитальному ремонту водопроводной сети, г. Темрюк, ул. Степана Разина, от № 1/1 до ул. Таманской, инвентарный номер 30089 (на участке от ул. Ленина до ул. Октябрьской); оказаны услуги по строительному контролю за строительством объекта: "Строительство системы водоподготовки для Курчанского водозабора и водовода от насосной станции 2-го подъема Курчанского водозабора до распределительной камеры на ул. Первомайской д. 39/1 в г. Темрюке; строительному контролю за выполнением работ по объекту "Капитальный ремонт распределительной камеры, расположенной по адресу г. Темрюк, ул. Первомайская,39/1" (кредиторская задолженность); строительному контролю за выполнением работ по объекту "Строительство подводящих водопроводных сетей к объекту "Центр единоборств в г. Темрюке"; строительному контролю за выполнением работ по строительству уличной водопроводной сети по ул. Тимирязева от земельного участка № 1/4 до земельного участка 6 "б" г. Темрюк; строительному контролю за выполнением работ по объекту: "Капитальный ремонт водопроводной сети,  г. Темрюк, ул. Степана Разина, от № 1/1 до ул. Таманской, инвентарный номер 30089 (на участке от ул. Ленина до ул. Октябрьской); строительному контролю за выполнением работ по объекту: "Капитальный ремонт водопроводной сети: г. Темрюк, по ул. Калинина от жилого дома №211 до ул. Коллонтай, по ул. Коллонтай до многоквартирных домов по ул. Анджиевского, 3 "В", корп. №1,2, инв. №30424 (переподключение абонентов) на сумму 14,1 тыс. рублей; выполнению топографо-геодезических работ объекта "Строительство водопроводной сети по ул. Тимирязева, от д.10 до д. 13 в г. Темрюке"; по проведению государственной экспертизы в форме экспертного сопровождения в соответствии с частью 3.11. ст.49 Градостроительного кодекса РФ по объекту "Строительство системы водоподготовки для Курчанского водозабора и водовода от насосной станции 2-го подъема Курчанского водозабора до распределительной камеры на ул. Первомайской, д.39/1 в г. Темрюке".
Неисполнение муниципальной программы обусловлено нарушением Подрядчиками сроков исполнения обязательств. Заключены контракты: 1) на выполнение проектно-изыскательских работ по объекту "Строительство сетей водоснабжения по ул. Советской от ул. Свердлова до ул. Карла Либкнехта в г. Темрюке" на сумму 448,8 тыс. рублей (срок исполнения по 28.11.25, нарушение Подрядчиком сроков исполнения обязательств, выполнить работы Подрядчик планирует в апреле 2026 года); 2) на оказание услуг по осуществлению авторского надзора за строительством объекта: "Строительство системы водоподготовки для Курчанского водозабора и водовода от насосной станции 2-го подъема Курчанского водозабора до распределительной камеры по ул. Первомайской, д.39/1 в г.Темрюке на сумму 645,3 тыс. рублей (оплачено на сумму 598,2 тыс. рублей) (срок выполнения работ определяется сроком выполнения работ по контракту на выполнение подрядных работ). Кредиторская задолженность по контракту 2020 года на разработку проектной, рабочей и сметной документации с прохождением государственной экспертизы по объекту "Реконструкция водопроводной сети в г. Темрюке по ул. Парижской Коммуны от ул. Герцена до ул. Шевченко" в сумме 840,0 тыс. рублей, нарушены сроки выполнения работ.    
На образовавшуюся кредиторскую задолженность предусмотрено финансирование в 2026 году.  Потребность в лимитах бюджетных обязательств в сумме 8986,0 тыс. руб. отсутствовала.
</t>
  </si>
  <si>
    <t>Муниципальная программа  Темрюкского городского поселения Темрюкского муниципального района Краснодарского края "Водоотведение"</t>
  </si>
  <si>
    <t xml:space="preserve">Мероприятия выполнены не в полном объеме.                                                                                                                                  Выполнены работы по строительству канализационной сети по ул. Бувина от ул. Муравьева до ул. Даргомыжского, по ул. Даргомыжского от ул. Бувина до ул. Анапской в г. Темрюке (дополнительные работы); по капитальному ремонту канализационной сети, г. Темрюк, ул. Ст. Разина (от ул. Р.Люксембург) до ул. Октябрьской), инвентарный номер 30554 (на участке от ул. Ленина до ул. Октябрьской); по капитальному ремонту канализационной сети, г. Темрюк по ул. Коллонтай (от ул. Труда до авторынка (восточная промзона) инв№30541 (на участке от ул. Труда до дома №155 по ул. Карла Маркса); оказаны услуги строительного контроля за выполнением работ по объекту "Капитальный ремонт канализационной сети, г. Темрюк, ул. Степана Разина (на участке от ул. Ленина до ул. Октябрьской), инвентарный номер 30554 (на участке от ул. Ленина до ул. Октябрьской); строительного контроля за выполнением работ по объекту "Капитальный ремонт. Канализационные сети, г. Темрюк, по ул. Коллонтай (от ул. Труда до авторынка (восточная промзона), инв.№30541 (на участке от ул. Труда до дома №155 по ул. Карла Маркса); по приему поверхностных дождевых и талых сточных вод на территории ТГП ТР в кол-ве 9080,33 м3 (кредиторская задолженность). 
Неисполнение муниципальной программы обусловлено нарушением Подрядчиками сроков исполнения обязательств. Заключены контракты:
1) на разработку проектно-сметной документации и выполнение инженерных изысканий по объекту "Реконструкция канализационных сетей и сооружений по ул. Анджиевского, ул. Бувина в г. Темрюке" на сумму 3500,0 тыс. рублей, выполнен и оплачен 1 этап на сумму 1432,5 тыс. рублей, 2 этап -  нарушение Подрядчиком сроков исполнения обязательств, выполнить работы Подрядчик планирует в июне 2026 года); 2) на разработку проектно-сметной документация и выполнены инженерные изыскания по объекту "Реконструкция канализационной насосной станции (КНС-Бувина, 284) и канализационных напорных трубопроводов от КНС-Бувина, 284 до камеры гашения (пересечение ул. Бувина и ул. Чернышевского) в г. Темрюке (кредиторская задолженность 2024 года) на сумму 5873,8 тыс. рублей, нарушение Подрядчиком сроков исполнения обязательств; 3) на разработку проектной, рабочей и сметной документации с прохождением государственной экспертизы по объекту "Строительство канализационной сети по ул. Парижской Коммуны от ул. Герцена до ул. Гоголя, от ул. Гоголя до ул. Чернышевского в г. Темрюке" (кредиторская задолженность) на сумму 1144,9 тыс. рублей, нарушение Подрядчиком сроков исполнения обязательств; 4) на оказание услуг по приему поверхностных дождевых и талых сточных вод на территории ТГП ТР на сумму 5463,9 тыс. рублей, выполнены и оплачены в кол-ве 55714,66 м3 на сумму 2940,5 тыс. рублей; предоставлены документы на оплату по окончании отчетного периода в сумме 335,8 тыс. рублей, оплата произведена в январе 2026 года, контракт расторгнут в январе 2026 года на сумму 2187,6 тыс. рублей. На образовавшуюся кредиторскую задолженность предусмотрено финансирование в 2026 году. 
Потребность в лимитах бюджетных обязательств в сумме 4234,0 тыс. руб. отсутствовала.
</t>
  </si>
  <si>
    <t xml:space="preserve">Мероприятие  выполнено.                                                                                                                                         Благоустроена общественная территория, прилегающая к многоквартирному дому по ул. Ленина 79, в городе Темрюке. В результате выполнения мероприятия сложилась экономия средств за счет округления в сумме 0,1 тыс. рублей </t>
  </si>
  <si>
    <t>Муниципальная программа  Темрюкского городского поселения Темрюкского муниципального района Краснодарского края "Формирование комфортной городской среды Темрюкского городского поселения Темрюкского муниципального района Краснодарского края на 2018-2030 годы"</t>
  </si>
  <si>
    <t>Государственная программа Краснодарского края "Формирование современной городской среды Краснодарского края" с участием Темрюкского городского  поселения Темрюкского района в рамках реализации муниципальной программы Темрюкского городского поселения Темрюкского муниципального района Краснодарского края "Формирование комфортной городской среды Темрюкского городского поселения Темрюкского муниципального района Краснодарского края на 2018-2030 годы"</t>
  </si>
  <si>
    <t>Мероприятия выполнены.                                                                                                                                         Выполнены работы по благоустройству общественной территории по адресу г. Темрюк, ул. Южная, 3/1; по благоустройству общественной территории, прилегающей к многоквартирному дому по ул. Ленина 79, в г. Темрюке (комплекс работ по устройству системы полива); по второму этапу благоустройства детской площадки в г. Темрюк ул. Гагарина/ул. Широкий прогон; оказаны услуги по корректировке дизайн-проекта по объекту "Благоустройство дворовой территории по адресу г. Темрюк, ул. Ленина, 69, ул. Ленина, 71, ул. Ленина, 73"; по корректировке дизайн-проекта по объекту "Благоустройство общественной территории по адресу г. Темрюк, ул. Калинина, земельный участок 112/3", расположенному на земельном участке с кадастровым номером 23;30;1109027;59; по разработке дизайн-проект благоустройства общественной территории в границах земельного участка с кадастровым номером 23:30:1112009:643, площадь 5643 м2, расположенного по адресу г. Темрюк, ул. Юбилейная, земельный участок 18А; по проведению археологических изысканий в границах земельных участков с кадастровыми номерами 23:30:1105005:1 и 23:30:0000000:4867 общей площадью 187540 кв.м, расположенных по адресу г. Темрюк, ул. Набережная, для размещения объекта "Благоустройство общественной территории набережной города Темрюка от ул. Володарского до пер. Московский (1 этап)"; по выполнению проектных работ и инженерных изысканий по благоустройству объекта "Второй этап благоустройства детской площадки, г. Темрюк, ул. Гагарина/ул. Широкий прогон"; по осуществлению технологического присоединения ЭПУ Электроснабжение земельного участка, расположенного по адресу г. Темрюк, ул. Ленина, участок 79 А; по строительному контролю за выполнением работ по объекту "Благоустройство общественной территории, прилегающей к многоквартирному дому по ул. Ленина 79 в г. Темрюке"; по строительному контролю за выполнением работ по объекту "Благоустройство общественной территории по адресу г. Темрюк, ул. Южная, 3/1; по строительному контролю за выполнением работ по второму этапу благоустройства детской площадки в г. Темрюк, ул. Гагарина/ул. Широкий прогон. Приобретены: скамейки - 5 шт.; урны - 4 шт. Неисполнение муниципальной программы обусловлено предоставлением документов на оплату по окончании отчетного периода. Заключен контракт на оказание услуг по корректировке сметной документации по объекту "Благоустройство общественной территории по адресу г. Темрюк, ул. Калинина, земельный участок 112/3", расположенному на земельном участке с кадастровым номером 23;30;1109027;592 на сумму 350,0 тыс. рублей (оплачен аванс на сумму 105,0 тыс. рублей) предоставлены документы на оплату по окончании отчетного периода в сумме 245,0 тыс. рублей, оплата произведена в январе 2026 года. На образовавшуюся кредиторскую задолженность предусмотрено финансирование в 2026 году. Потребность в лимитах бюджетных обязательств в сумме 1523,9 тыс. рублей отсутствовала.</t>
  </si>
  <si>
    <t>Мероприятие выполнено.                                                                                                                                                                                     Улучшены жилищные условия 1 семье. Выдано свидетельство о праве на получение социальной выплаты на приобретение жилого помещения или создание объекта индивидуального жилищного строительства</t>
  </si>
  <si>
    <t>Государственная программа Краснодарского края "Развитие жилищно-коммунального хозяйства" с участием Темрюкского городского поселения Темрюкского района в рамках реализации муниципальной программы Темрюкского городского поселения Темрюкского муниципального района Краснодарского края "Обеспечение жильем молодых семей"</t>
  </si>
  <si>
    <t>Муниципальная программа  Темрюкского городского поселения Темрюкского муниципального района Краснодарского края "Обеспечение жильем молодых семей"</t>
  </si>
  <si>
    <t>В рамках государственной программы Краснодарского края "Развитие жилищно-коммунального хозяйства"  реализуются мероприятия муниципальной программы</t>
  </si>
  <si>
    <t xml:space="preserve">Муниципальная программа  Темрюкского городского поселения Темрюкского муниципального района Краснодарского края "Формирование муниципального жилищного фонда"
</t>
  </si>
  <si>
    <t>Муниципальная программа  Темрюкского городского поселения Темрюкского муниципального района Краснодарского края «Развитие сферы культуры»</t>
  </si>
  <si>
    <t>Государственная программа Краснодарского края "Развитие культуры" с участием Темрюкского городского  поселения Темрюкского района в рамках реализации муниципальной программы  Темрюкского городского поселения Темрюкского муниципального района Краснодарского края «Развитие сферы культуры»</t>
  </si>
  <si>
    <t xml:space="preserve">Мероприятие выполнено.                                                                                                                                                      Для МКУ Темрюкского городского поселения "Городское объединение культуры" приобретены одежда сцены, кресла в зрительный зал, звуковое оборудование в комплекте, пульт микшерный, двухканальная радиосистема с двумя ручными передатчиками, коммутация; осуществлена поставка и установка видеопроекционного оборудования в комплекте, осуществлена поставка и монтаж светового оборудования для сцены.  В результате выполнения мероприятия сложилась экономия средств за счет округления в сумме 0,1 тыс. рублей </t>
  </si>
  <si>
    <t>Мероприятия выполнены.                                                                                                                                                          1. Осуществлено финансирование деятельности МКУ "Городское библиотечное объединение", МКУ "Городское объединение культуры"; МАУ "Кинодосуговый центр Тамань" для обеспечения выполнения муниципального задания. 2)  Разработана концепция по восстановлению (ремонту, благоустройству) объекта культурного наследия - 2 ед. Расходование бюджетных средств производилось в соответствии с фактически заявленной протребностью. Неисполнение муниципальной программы обусловлено неисполненными обязательствами за декабрь 2025 года в связи с предоставлением документов на оплату контрагентами по окончании отчетного периода: по оплате газоснабжения в сумме 25,1 тыс. руб., по оплате электроснабжения в сумме 87,5 тыс. руб., по оплате услуг связи и интернета в сумме 31,1 тыс. руб., по оплате публичного исполнения фонограмм в сумме 4,8 тыс. руб. На образовавшуюся кредиторскую задолженность предусмотрено финансирование в 2026 году. Потребность в лимитах бюджетных обязательств в сумме 7563,1 тыс. руб. отсутствовала</t>
  </si>
  <si>
    <t>Муниципальная программа  Темрюкского городского поселения Темрюкского муниципального района Краснодарского края «Развитие физической культуры и спорта»</t>
  </si>
  <si>
    <t xml:space="preserve">Мероприятия выполнены.                                                                                                                                       Осуществлено финансирование МБУ "Спортивный клуб "Барс" для выполнения муниципального задания. Расходование бюджетных средств производится в соответствии с фактически заявленной протребностью.  </t>
  </si>
  <si>
    <t>Мероприятие выполнено.                                                                                                                                                                    Оказана финансовая поддержка социально ориентированным некоммерческим организациям - 1 организация</t>
  </si>
  <si>
    <t>Муниципальная программа  Темрюкского городского поселения Темрюкского муниципального района Краснодарского края "Поддержка социально ориентированных некоммерческих организаций"</t>
  </si>
  <si>
    <t>Муниципальная программа  Темрюкского городского поселения Темрюкского муниципального района Краснодарского края "Адресная помощь гражданам, попавшим в трудную жизненную ситуацию"</t>
  </si>
  <si>
    <t>Мероприятия выполнены.                                                                                                                                                         1) Оказана материальная помощь гражданам, попавшим в трудную жизненную ситуацию (39 чел.). 2) Оказана адресная помощь (8 чел.). Приобретено подарков первоклассникам - 250 шт., новогодних подарков - 541 шт.  Расходование бюджетных средств производится в соответствии с фактически заявленной протребностью. Потребность в лимитах бюджетных обязательств в сумме 0,8 тыс. руб. отсутствовала</t>
  </si>
  <si>
    <t>Мероприятия выполнены.                                                                                                                                                                                                                                                                Трудоустроены несовершеннолетние (10 чел.). Приобретены: мячи, хокей, цветы</t>
  </si>
  <si>
    <t>Мероприятия выполнены.                                                                                                                                  Выполнено: ТО, аварийно-диспетчерское обслуживание сетей газопотребления</t>
  </si>
  <si>
    <t>Мероприятия выполнены.                                                                                                                                          Осуществлена ежемесячная выплата за выслугу лет - 2 человека</t>
  </si>
  <si>
    <t>Мероприятия выполнены.                                                                                                                                                                        Произведены выплаты руководителям ТОС - 6 человек</t>
  </si>
  <si>
    <t xml:space="preserve">Мероприятия выполнены.                                                                                                                                           Выполнено: кадастровые работы (3 объекта), геодезические работы (1 шт.) </t>
  </si>
  <si>
    <t xml:space="preserve">Мероприятия выполнены.                                                                                                                                      Приобретены банеры (2 шт.) </t>
  </si>
  <si>
    <t>Мероприятия выполнены.                                                                                                                                      Осуществлено содержание сетей водоснабжения и газоснабжения</t>
  </si>
  <si>
    <t>Мероприятие выполнено.                                                                                                                                      Осуществлено трудоустройство педагога организатора</t>
  </si>
  <si>
    <t xml:space="preserve">Мероприятия выполнены.                                                                                                                                                                    1. Приобретена одежда сцены. Выполнено устройство комплекса механики сцены в ДК п. Стрелка). Дополнительно из средств местного бюджета поселения выделено финансирование,  которое не предусмотрено соглашением о выделении поселению субсидии, в сумме 435,4 тыс. рублей.  2. Оказана государственная поддержка лучшему учреждению культуры -ДК пос. х. Белый (приобретены: стиральная машина (1 шт.), кондиционер (1 шт.), системный блок (1 шт.). 3. Оказана государственная поддержка лучшим работникам  ДК пос. х. Белый (произведено премирование 3 человек)                                                                                                                                                      </t>
  </si>
  <si>
    <t>Мероприятие выполнено.                                                                                                                                                            Оказана финансовая поддержка социально ориентированным некоммерческим организациям Темрюкская районная организация Краснодарской краевой общественной организации ветеранов (пенсионеров, инвалидов) войны, труда, Вооруженных сил и правоохранительных органов (первичная ветеранская организация п.Стрелка)</t>
  </si>
  <si>
    <t>Муниципальная программа "Создание условий для эффективного функционирования системы органов местного самоуправления в Таманском сельском поселении Темрюкского муниципального района Краснодарского края"</t>
  </si>
  <si>
    <t xml:space="preserve">Мероприятия выполнены.                                                                                                                     
 Осуществлено финансовое обеспечение администрации поселения, МКУ "Таманская ЦБ", МКУ "Материально-техническое обеспечение Таманского сельского поселения Темрюкского района", МКУ "Управление муниципальными закупками». Выполнено: 1) страхование транспортных средств (1 ед.), виртуальная топливная карта, медосмотр, услуги по ТО и ремонту авто (4 ед.), проведение экспертизы ТС, предрейсовый осмотр водителей, ремонт спецтехники, ОСАГО автомобилей (5 ед.), услуги по предоставлению права проезда; почтовые расходы, изготовление информационного стенда , покрытие лаком цокольной части забора, диагностика сплит-систем и замена пускового конденсатора, разработка мероприятий по снижению выбросов вредных веществ в атмосферу, разработка проектной документации в обл. охраны атмосферного воздуха, проведение учетных сведений НВОС, разработка программы производственного экологического контроля, обучение , диспансеризация сотрудников (7 чел.); 2) оплата сети интернет, оказание услуг почтовой и телефонной связи, услуги по сопровождению и обслуживанию 1С, изготовление полиграфической продукции, использование программ, работ по полиграфической продукции, услуги по заправке картриджей, организация работы по охране труда, организация работы по охране труда; организация работы по охране труда, проф.риски оценка; 3) текущий ремонт ограждения администрации, текущий ремонт периметрального ограждения администрации, СК текущий ремонт ограждения, текущий ремонт цокольной части забора, СК по тек.ремонта периметрального ограждения; передача оборудования с последующей утилизацией; 4) холодное водоснабжение, услуги по обращению с ТКО, текущий ремонт системы отопления, работы по ТО сплитсистем, ТО пожарной сигнализации, ТО топочной (котельной) , ТО и аварийно-диспетчерское обслуживание, ТО системы тревожной кнопки, выполнение работ по экологии, тревожная кнопка Росгвардия.  Приобретено: авто товары, шредер, кресла, хоз. товары картриджи, МФУ (5 шт.), комплектующие для компьютера, кашпо, подводка для смесителя, автозапчасти, автошины, гос.знаков, марки, конверты, автомобиль легковой Haval Dargo, хоз.товары и спец.одежда, сезонная замена автошин, мебель, канцелярские товары, щит пожарный ЩП-В класс, мебель в актовый зал,транспондер (4 шт.), шкафы металлические, стульев в актовый зал, факс, привод для ворот, блок управления. Расходование бюджетных средств производилось в соответствии с заявленной потребностью, в результате сложилась экономия средств в сумме 295,3 тыс. рублей, из них по ФОТу (5,0 тыс. рублей), потреблению энергоресурсов 263,6 тыс. рублей).
                                                                              </t>
  </si>
  <si>
    <t>Муниципальная программа «Проведение праздников, смотров-конкурсов, фестивалей в Таманском сельском поселении Темрюкского муниципального района Краснодарского края»</t>
  </si>
  <si>
    <t>Мероприятия выполнены.                                                                                                                                         Приобретено: рамки (20 шт.), баннеры к 9 мая (14 шт.), пакеты подарочные (100 шт.), флаги (106 шт.), гвоздики (топиарные) (2 шт.), баннер с люверсами (6 шт.), сувенирная кружка (100 шт.), арка парковая к 9 мая, подарочный набор (133 шт.), кружки,  блокноты, рамки, бумажные пакеты, печать логотипа, подарочные книги, сувенирная продукция, новогодние украшения (Снеговик 3 шт., тоннель Узоры зимы, светящийся шар 30 шт.)</t>
  </si>
  <si>
    <t>Муниципальная программа "Развитие информационного общества в Таманском сельском поселении Темрюкского муниципального района Краснодарского края "</t>
  </si>
  <si>
    <t xml:space="preserve">Мероприятия выполнены.                                                                                                                                     Осуществлено сопровождение гарант, арм-НПА,АС Бюджет поселения,сайт,сертификат по VIP NET, установка файлов по VIP NET, программное обеспечение VIP NET, сертификат на обслуживание ПО VIP NET, сопровождение 1С, лицензия СБИС, программное обеспечение "152Doc", по обработке персон.данных прогр.обесп. 1С - Битрикс, управление сайтом, изготовление видеоматериала. Расходование бюджетных средств производилось в соответствии с заявленной потребностью, экономия средств  составила 0,5 тыс. рублей. </t>
  </si>
  <si>
    <t xml:space="preserve">Мероприятия выполнены.                                                                                                                                              Выполнено формирование архива администрации поселения. Расходование бюджетных средств производилось в соответствии с заявленной потребностью, экономия средств  составила 0,1 тыс. рублей. </t>
  </si>
  <si>
    <t>Муниципальная программа "Развитие архивного дела Таманского сельского поселения Темрюкского муниципального района Краснодарского края"</t>
  </si>
  <si>
    <t xml:space="preserve">Мероприятия выполнены.                                                                                                                                                         Прошли обучение 2 чел.
</t>
  </si>
  <si>
    <t>Муниципальная программа «Пенсионное обеспечение за выслугу лет лицам, замещавшим муниципальные должности и должности муниципальных служащих Таманского сельского поселения Темрюкского муниципального района Краснодарского края»</t>
  </si>
  <si>
    <t>Мероприятия выполнены.                                                                                                                                                  Осуществлены ежемесячные выплаты за выслугу лет - 3 человека. Расходование бюджетных средств производилось в соответствии с заявленной потребностью, экономия средств  составила 0,1 тыс. рублей.</t>
  </si>
  <si>
    <t>Муниципальная программа "Компенсационные выплаты руководителям органов территориальных общественных самоуправлений Таманского сельского поселения Темрюкского муниципального района Краснодарского края"</t>
  </si>
  <si>
    <t>Мероприятия выполнены.                                                                                                                                                                        Произведены выплаты руководителям ТОС - 11 человек</t>
  </si>
  <si>
    <t>Муниципальная программа "Обеспечение безопасности населения в Таманском сельском поселении Темрюкского муниципального района Краснодарского края "</t>
  </si>
  <si>
    <t>Мероприятия выполнены.                                                                                                                                                       Выполнено: монтаж и пусконаладка системы связи Гражданин-полиция, обслуживание "Гражданин полиция", монтаж камер видеонаблюдения "Безопасный город" (115 шт.), строительный контроль монтажа камер видеонаблюдения. Приобретено: баннеры Безопасность на воде (2 шт.), информационный стенд, монтаж системы оповещения и управления эвакуацией людей в ст.Тамань, изготовление и поставка баннеров "Клади трубку" 4 шт. Расходование бюджетных средств производилось в соответствии с заявленной потребностью, экономия средств  составила 1,0 тыс. рублей.</t>
  </si>
  <si>
    <t>Муниципальная программа "Пожарная безопасность в Таманском сельском поселении Темрюкского муниципального района Краснодарского края"</t>
  </si>
  <si>
    <t>Мероприятия выполнены.                                                                                                                                               Приобретено: товары для ДПД, рукав пожарный (3 шт.), резиновая хлопушка (2 шт). Выполнено: обследование пожарных гидрантов, ремонт пожарных гидрантов. Расходование бюджетных средств производилось в соответствии с заявленной потребностью, экономия средств  составила 1,0 тыс. рублей.</t>
  </si>
  <si>
    <t>Муниципальная программа "Противодействие коррупции в Таманском сельском поселении Темрюкского муниципального района Краснодарского края"</t>
  </si>
  <si>
    <t>Муниципальная программа «Управление муниципальным имуществом Таманского сельского поселения Темрюкского муниципального района Краснодарского края »</t>
  </si>
  <si>
    <t>Мероприятия выполнены.                                                                                                                                            Произведена оплата коммунальных услуг холодного водоснабжения парко. Выполнено: археологическая разведка Набережная - 3 этап, археологическая разведка кап.ремонт ул.Калинина, кадастровые работы, схема границ з/у, инженерно-геодезические изыскания, арх.разведка, актуализация схемы теплоснабжения ТСП. Расходование бюджетных средств производилось в соответствии с заявленной потребностью, экономия средств  составила 0,9 тыс. рублей.</t>
  </si>
  <si>
    <t>Муниципальная программа "Развитие сети автомобильных дорог местного значения Таманского сельского поселения Темрюкского муниципального района Краснодарского края"</t>
  </si>
  <si>
    <t>Мероприятия выполнены.                                                                                                                                                  Выполнено: 1) изготовлено ПСД: кап.ремонт ул.Крупской  от д.1 до ул Марата в ст. Тамань; кап.ремонт ул.Крупской  от ул. Марата до д.127  в ст. Тамань; 2) ликвидация просадок по ул.Победа -8-й Гвардейской, ликвидация просадок по ул.Победа от ул.К.Маркса; 3) выполнен СК: ликвидация просадок по ул.Победы; текущий ремонт обочин ст.Тамань, текущий ремонт ул.Фанагорийская, ул.Там. Армии; текущий ремонт тротуара в п.Волна; 4) составлены сметы текущий ремонт дорог: ул. Фанагорийская, дорог ул.Островского , ул 255 Таманской дивизии, п.Волна; 5) выполнен текущий ремонт: ул.Зеленского в пос.Волна;  ул. Декабристов, ул.Лермонтова; ул.Покровская, ул.Айвазовского; ул.Зеленского в пос.Волна; ул.Декабристов, ул.Лермонтова; ул.Покровская, ул.Айвазовского; ул. Фанагорийская, ул. Таманская армия; кап.ремонт ул.Ландышевой, кап.ремонт ул.Калинина участок 2,кап.ремонт ул.Революции от Пролетарской до К.Маркса,
кап. ремонт ул.Новой, обочин в ст.Тамань; отсыпка подъездной дороги к жилому массиву Новая Тамань,текущий ремонт по пер.Горького с ст.Тамань,текущий ремонт примыкания к автомоб.дороге по ул.К.Либкнехта от ул.Пушкина 6) выполнен ремонт тротуаров: в пос.Волна ул.Победы;  пос.Волна ул.Таманская, пос.Волна ул.Мира; 7) проверка достоверности сметной стоимости (кап.ремонт ул.Революции); 8) нанесение горизонтальной дорожной разметки. Приобретено: щебень, труба (8 шт.), поставка светофоров (24 шт.). Оплата выполненного объёма работ производилась в соответствии с актами выполненных работ. Потребность в остатке средств в размере 60 106,3 тыс. рублей отсутствовала.</t>
  </si>
  <si>
    <t>Муниципальная программа "Поддержка малого и среднего предпринимательства в Таманском сельском поселении Темрюкского муниципального района Краснодарского края»</t>
  </si>
  <si>
    <t>Муниципальная программа  "Приобретение коммунальной (специализированной) техники, автотранспортных средств для нужд Таманского сельского поселения Темрюкского муниципального района Краснодарского края"</t>
  </si>
  <si>
    <t>Мероприятия выполнены.                                                                                                                                             Приобретены: кун (ковш челюстной), прицеп тракторный 2ПТС-4, 5, фронтальный погрузчик, трактор, погрузчик + ковш, комбинированная дорожная машина, подметально-уборочная машина</t>
  </si>
  <si>
    <t>Муниципальная программа "Благоустройство территории Таманского сельского поселения Темрюкского муниципального района Краснодарского края"</t>
  </si>
  <si>
    <t>Муниципальная программа "Развитие водоснабжения и водоотведения Таманского сельского поселения Темрюкского муниципального района Краснодарского края"</t>
  </si>
  <si>
    <t xml:space="preserve"> Мероприятия выполнены.                                                                                                                                               Выполнено: инженерно-геологические изыскания (водоснабжение ул. Маркса, Шоссейная, Спортивная), инженерно-геологические изыскания (водоснабжение ул. Марата, Школьной, Степной), проверка достоверности сметной стоимости (кап. ремонт водопровода ул. 8-я Гвардейская), инженерно- геологические изыскания сети водоснабжения (от ул.К.Маркса до ул. Фруктовой, по ул.Объездной от ул. Марата до ул. Центральной, от ул. Фруктовой до ул. Портовой),  инженерно- геодезические изыскания сети водоснабжения (в границах ул. Просторной, Портовой, в границах ул. Фруктовая, Просторная, ул. Объездной от Марата до Центральной, от ул.К.Маркса до ул. Фруктовой), ПСД "Строительство водопроводной сети по ул. Шоссейная, Ландышевая,  по ул.Школьная, Юбилейная. Расходование бюджетных средств производилось в соответствии с заявленной потребностью, экономия средств составила 0,7 тыс. рублей</t>
  </si>
  <si>
    <t>Муниципальная программа "Газификация Таманского сельского поселения Темрюкского муниципального района Краснодарского края"</t>
  </si>
  <si>
    <t>Мероприятие выполнено.                                                                                                                                                   Выполнена корректировка проектной документации схемы газоснабжения</t>
  </si>
  <si>
    <t>Муниципальная программа "Развитие систем наружного освещения, энергосбережения и повышения  энергетической  эффективности  Таманского сельского поселения Темрюкского муниципального района Краснодарского края"</t>
  </si>
  <si>
    <t>Мероприятия выполнены.                                                                                                                                                Выполнено: содержание сетей уличного освещения, произведена абонентская плата за уличное освещение, распломбировка счетчика,техническое присоединение эл.сетей, монтаж и установка опор освещения, монтаж освещен6ия на спорт площадки в п. Волна. Приобретено: уличный светильник, лампа для Белт-лайта,  опоры освещения опоры освещения,  электрика (товары), провод СИП (6000 м)  светильники (60 шт.), опоры, кронштейн, провод ВВГ Расходование бюджетных средств производилось в соответствии с заявленной потребностью, экономия средств  составила 0,1 тыс. рублей.</t>
  </si>
  <si>
    <t>Муниципальная программа "Формирование комфортной городской среды Таманского сельского поселения Темрюкского муниципального района Краснодарского края"</t>
  </si>
  <si>
    <t xml:space="preserve">Мероприятия выполнены.                                                                                                                                                        Выполнено: для Набережной 1 этап - тент тканевый. для Набережной 2 этап -Ламелии, ступени, оборудованный спуск к морю, основания на детской площадке, разборка набережная Выполнена смета на укладку резинового покрытия. Приобретены для набережной: деревья, кабель, приствольная решетка, основа фигуры из ППУ Осьминог, конструкция с зацепами (карсас осьминог), изделие (осьминог покрытие), усилитель, микшер, туалетный модуль, забор (27,5 м), забор 33м+12,4м; тренажеры (10 шт), газон рулонный, резиновое покрытие (бетонирование), товары для волейбола, СК укладка резинового покрытия, реставрация букв, подвеска декоративная на перголы на набережную, ступени малые, тренажеры (2 шт.), песок кварцевый, уличная кабина для курения, песок, диван (10 шт.), кресло (20 шт.), стол из стеклоспластика (10 шт.), кресло-мешок, светильники (20 шт.). Выполнено для Набережной: доп. работы (декоративная штукатурка), монтаж забора и ограждения; ограждение для бочек , монтаж ограждения на футбольную площадку,  ремонт сцены; составление СК на укладку резинового покрытия (бетонное основание), замена песка на набережной, укладка резинового покрытия на детской площадке на набережной (синий, зеленый, красный), СК ремонт сцены, ремонт столов, урн, скамеек, корабля, монтаж МАФ (тренажеров), восстановление характеристик МАФ на набережной, текущий ремонт опор освещения, установка МАФ, проектные работа озеленение; проектные работы установка МАФ, проектные работы устройство габионных конструкций, проектные работы устройство водоотведения (ливневки), проектные работы ландшафтное и архитектурное освещение; проектные работы наружные сети водоснабжения, полив, проектные работы организация строительства, проектные работы составление сметного расчета строительства, проведена гос.экспертиза проектной док-ции и сметной стоимости Сквер  имени А.А. Головатого. Расходование бюджетных средств производилось в соответствии с заявленной потребностью, экономия средств составила 647,8 тыс. рублей
</t>
  </si>
  <si>
    <t>Муниципальная программа «Молодежь Тамани в Таманском сельском поселении Темрюкского муниципального района Краснодарского края»</t>
  </si>
  <si>
    <t>Муниципальная программа "Развитие культуры Таманского сельского поселения Темрюкского муниципального района Краснодарского края"</t>
  </si>
  <si>
    <t xml:space="preserve">Мероприятия выполнены.                                                                                                                                        Осуществлено финансовое обеспечение деятельности МБУ Таманский КСЦ в рамках выполнения муниципального задания.  </t>
  </si>
  <si>
    <t>Муниципальная программа «Охрана и сохранение объектов историко-культурного наследия, расположенных на территории Таманского сельского поселения Темрюкского муниципального района Краснодарского края»</t>
  </si>
  <si>
    <t>Мероприятия выполнены.                                                                                                                                                      Выполнена разработка проектной документаций: на ремонт памятного знака артиллеристам 718-й стационарной батареи береговой обороны ст.Тамань и ремонт братской могилы членов ревкома, погибших от рук белогвардейцев, 1918 г. ст.Тамань. Расходование бюджетных средств производилось в соответствии с заявленной потребностью, экономия средств  составила 0,1 тыс. рублей.</t>
  </si>
  <si>
    <t>Муниципальная программа "Развитие физической культуры и спорта в Таманском сельском поселении Темрюкского муниципального района Краснодарского края"</t>
  </si>
  <si>
    <t xml:space="preserve">Мероприятия выполнены.                                                                                                                                           Осуществлено финансовое обеспечение  МБУ "Спортивный клуб-Тамань" в рамках выполнения муниципального задания. </t>
  </si>
  <si>
    <t>Муниципальная программа "Формирование доступной среды жизнедеятельности для инвалидов в Таманском сельском поселении Темрюкского муниципального района Краснодарского края"</t>
  </si>
  <si>
    <t>Мероприятия выполнены.                                                                                                                                                       Выполнено: нанесение предупреждающих контрастных полос наступенях лестничных маршей, составление сметной документации, строительный контроль</t>
  </si>
  <si>
    <t>Муниципальная программа «Поддержка социально-ориентированных некоммерческих организаций, осуществляющих деятельность на территории Таманского сельского поселения Темрюкского муниципального района Краснодарского края»</t>
  </si>
  <si>
    <t>Мероприятия выполнены.                                                                                                                                                      Оказана финансовая поддержка некоммерческим организациям - Совету Ветеранов (1 соглашение), НКО (казаки)- (1 соглашение)</t>
  </si>
  <si>
    <t xml:space="preserve">Мероприятия выполнены не в полном объеме.                                                                                                                           Осуществлено финансирование деятельности администрации  поселения, МБУ "Голубицкая ЦБ" (заработная плата, начисления, налоги, коммунальные платежи, материально-техническое обеспечение и пр.).
Выполнено: реализация знаков почтовой оплаты - марки, маркированные конверты, маркировочные почтовые карточки (2070 шт.); тех. эксплуатация и тех. обслуживание опасного объекта "Сеть газораспределения Темрюкского района КК, распределительные газопроводы высокого и низкого давления, ул.Благополучная и Г.Голубицкого; услуги по подготовке формы федерального статистического наблюдения "Сведения об образовании, обработке, утилизации, обезвреживании размещении отходов производства и потребления (2ТП ОТХОДЫ);  ПО; изготовление печати ( 1 шт.) и штампов (1 шт.); выполнение проектных работ по разработке раздела ПОД по сносу нежилого здания ; выполнение геодезических работ; изготовление и уничтожение печати (3 шт.); ПО АС Бюджет ПОСЕЛЕНИЯ; замена неоновой ленты световой надписи на вьезде в ст.Голубицкая; оказание услуг по оценке; изготовление удостоверения "Почетный гражданин"; изготовление наградной ленты и диплома; услуги техники по текущему ремонту сетей водоснабжения; геодезические работы по подготовке технических планов на сооружения-объекты водоснабжения для дальнейшей постановки их на государственный кадастровый учет; приобретены компьютеры в сборе (2 шт.); изготовление информационного материала и табличек; лицензия на право использования СКЗИ "КриПТОпРО"; проектные работы на подключение (технологическое присоединение) газоиспользующего оборудования к сети газораспределения нежилого помещения по ул.Красная 110 А, помещение 2; ПО Dr/Web ; технологическое присоединение газоиспользующего оборудования и объекта кап. строительства "Нежилое здание" по адресу Красная 110А, пом.2; демонтаж и монтаж баннера; поставка товара флаги РФ (10 шт.); поставка ПО 1с Предприятие 8, доп. сеанс; оценка: услуги по предоставлению в аренду объектов газоснабжения  (150ед.); поставка газового оборудования в рамках капитального ремонта нежилого помещения ул. Красная,д. 110А помещение 2 в ст. Голубицкая; технологическое присоединение энергопринимающих устройств; выполнение работ  проектирование по разделу "Система автоматической пожарной сигнализации нежилого помещения 2 по адресу: Краснодарский край. Темрюкский район, ст. Голубицкая, ул. Красная д.110 "А" капитальный ремонт; подключение  (тех. присоед.) газоиспользующего оборудования нежилого помещения 2 по ул. Красная 110 А   Бюджетные средства не освоены в полном объеме (5240,7 тыс. рублей) по следующим причинам: 1) муниципальный контракт по капитальному ремонту помещения 2 по ул.Красная 110 А исполнен 29.12.2026 года на сумму 3776,6 тыс. рублей (оплата в 2026 году в связи с закрытием лицевых счетов); 2) по муниципальному контракту по энергоснабжению помещения 2 по ул.Красно 110А неисполнен на сумму 19,1 тыс. рублей  (оплата согласно актов выполненных работ в январе 2026 года); 3) остались невостребованные лимиты районных средств в сумме 1342,7 тыс. рублей, предусмотренные на капитальный ремонт помещения 2 по ул.Красная 110А в связи окончанием 2025 года, средства перерапределены на те же цели в 2026 году; 4) отсутствовала потребность в лимитах в сумме 102,3 тыс. рублей
</t>
  </si>
  <si>
    <t>Мероприятия выполнены не полном объеме                                                                                                                      Осуществлено финансовое обеспечение деятельности МБУ "Тамань-Благоустройство" в рамках выполнения муниципального задания (содержание парков, скверов, уборка территории). Выполнено: СК сметы (ремонт детских площадок), монтаж ограждения детской площадки по ул.Беликова, монтаж МАФ ул.Беликова, благоустройство клумбы вдоль стадиона, текущий ремонт детских площадок ст.Тамань, СК монтаж ограждения детской площадки ул.Беликова, дератизация, проект Благоустройство общественной территории спуск К.Маркса, дезинсекция, сметы (демонтаж-монтаж дорожек в парке п.Волна), СК благоустройство детских площадок, благоустройство спуска Карла Маркса (1 этап), благоустройство спуска Карла Маркса (2 этап), ремонт пешеходных дорожек в парке пос.Волна (1, 2, 3, 4 этапы), вывоз ТКО (береговая линия), ремонт на воркаут п.Волна. Приобретено: щиты на детскую площадку, консоль, световые буквы, информационные таблички, стол шахматный, флагшток (15 шт.), пергола, подвеска на перголу, деревья (64 шт.) (сквер Семейный), навигационная стела (2 шт.), ремонт тренажеров на площади Ушакова Тамань, урны (8 шт.), павильон остановочный, павильон торговый п.Волна. Расходование бюджетных средств производилось в соответствии с заявленной потребностью, экономия средств составила 149,0 тыс. рублей.  Бюджетные средства не освоены в полном объеме (12541,4 тыс. рублей) по следующим причинам: 1) ненадлежащим исполнением муниципальных контрактов на выполнение работ по благустройству спуска к Набережной в ст. Тамань (I, II этапы) на сумму 12392,4 тыс. рублей (муниципальные контракты заключены: 03.10.2025 г.  на сумму 2615,6 тыс. рублей, со сроком исполнения до 31.12.2025 г.; 30.09.2025 года на сумму 9776,8 тыс. рублей, со сроком исполнения до 31.12.2025 года). Работы выполнены, оплата произведена в феврале 2026 года; 2) потребность в лимитах бюджетных обязательств отсутствовала (149,0 тыс. рублей).</t>
  </si>
  <si>
    <t>Мероприятия выполнены.                                                                                                                                           Осуществлено финансовое обеспечение деятельности администрации поселения: заработная плата, прочие выплаты и начисления. Произведена оплата услуг связи и доступа интернет, коммунальных услуг, ежегодных членских взносов. Выполнено: сопровождение ПО, подписка на газету "Тамань", заправка картриджей и ремонт компьютерной техники, обслуживание пожарной сигнализации, ТО газового оборудования, уплата иных платежей (налоги). Приобретено: канц. товары,  конверты (200 шт.).  Бюджетные средства не освоены в полном объеме (57,4 тыс. рублей) в связи с наличием кредиторской задолженности перед поставщиками по коммунальным  платежам (поступление документов на оплату после 25.12.2025 года), оплата произведена в январе 2026 года</t>
  </si>
  <si>
    <t>Мероприятия выполнены.                                                                                                                                      Осуществляено финансовое обеспечение деятельности МКУ "Курчанский УЭЦ" (заработная плата и начисления, приобретение товаров, сопровождение ПО, услуги связи и интернет, уплаты иных платежей). Бюджетные средства не освоены в полном объеме (124,5 тыс. рублей) в связи с наличием кредиторской задолженности по ГСМ, связи, интернету, в бюджете на 2026 год на эти цели предусмотрены лимиты, оплата произведена в январе 2026 года</t>
  </si>
  <si>
    <t xml:space="preserve">Мероприятия выполнены.                                                                                                                                              Выполнена расчистка обводных каналов с вывозом грунта в целях предотвращения затопления в результате поводков. Расходование бюджетных средств производится в соответствии с фактически заявленной протребностью. Потребность в лимитах бюджетных обязательств в сумме 116,0 тыс. руб. отсутствовала                </t>
  </si>
  <si>
    <t>Мероприятия выполнены.                                                                                                                                      Изготовлены листовки (200 шт.)</t>
  </si>
  <si>
    <t>Мероприятия выполнены.                                                                                                                                      Изготовлены листовки (25 шт.)</t>
  </si>
  <si>
    <t>Мероприятия выполнены.                                                                                                                                                     Произведена оплата коммунальных услуг. Выполнено:  обслуживание сетей газораспределения, сдача отчетов по экологии, формирование отчета о рыночной стоимости объекта недвижимости имущества. Приобретено: водяные счетчики (2 шт.), одежда сцены, мебель для сидения; москитные сетки, жалюзи вертикальные, оборудование для системы видеонаблюдения, оборудование для установки системы экстренного оповещения работников и посетителей объекта о потенциальной угрозе возникновения и о возникновении ЧС для ДК пос.Светлый путь Ленина. Бюджетные средства не освоены в полном объеме (74,6 тыс. рублей) по следующим причинам: 1) наличием кредиторской задолженности (связь) -4,9 тыс.руб. (в бюджете на 2026 год на эти цели предусмотрены лимиты); 2) потребность в лимитах бюджетных обязательств отсутствовала (69,7 тыс. рублей)</t>
  </si>
  <si>
    <t xml:space="preserve">Мероприятия выполнены.                                                                                                                                                Выполнено:  ямочный ремонт дорожного покрытия; установка стоек и навеска лорожных знаков (24 шт.),  строительный контроль, разработка Проекта организации дорожного движения на территории Курчанского сельского поселения Темрюкского района, изготовление технического паспорта на автомобильную дорогу, обслуживание дорог в зимний период, грейдирование дорог, нанесение дорожной разметки и пешеходных переходов. Приобретен щебень (1500 м3), установка ограждений (46 м), заготовка пескосоляной смеси  (6,3 т). Бюджетные средства не освоены в полном объеме (861,6 тыс.руб.) ввиду того, что значительные поступления в бюджет были в 4 квартале 2025 года, что не позволило заключить и исполнить контракты на проведение необходимых мероприятий по погодным условиям и ограниченным сроком исполнения                                          </t>
  </si>
  <si>
    <t xml:space="preserve">Мероприятия выполнены.                                                                                                                                                Составлена сметная документация на объекты: асфальтирование внутридомовых проездов многоквартирных домов в п. Красный Октябрь ул Центральная д.15 д.17; асфальтирование внутридомовых проездов многоквартирных домов в п. Красный Октябрь ул Торговая д2 д4; асфальтирование внутридомовых проездов многоквартирных домов в п. Красный Октябрь ул.Торговая д.3. В результате выполнения мероприятия сложилась экономия средств за счет округления в сумме 0,1 тыс. рублей                 </t>
  </si>
  <si>
    <t>Мероприятие выполнено.                                                                                                                                                      Приобретены листовки (25 шт.)</t>
  </si>
  <si>
    <t>Мероприятия выполнены.                                                                                                                                             Выполнено: содержание сетей уличного освещения, произведена абонентская плата за уличное освещение; ТО газового оборудования объекта "Вечный огонь", полив зеленых насаждений; покос травы; вывоз мусора, вывоз ТКО; сбор и вывоз мусора и ликвидации несанкционированых (стихийных) свалок; разработана схема теплоснабжения на территории поселения; дератизация и дезинсекци парковых территорий и территории кладбищ в ст. Курчанская, пос. Красный Октябрь и пос. Светлый Путь Ленина;  спил деревьев (10 шт.), устройство бордюров и устройство тротуара по ул. Красная от ул. Горького до ул. Лермонтова в ст. Курчанская; планировка грунта на территории парковой зоны п. Светлый Путь Ленина, водоснабжение. Приобретено: информационный столб 20*30 мм из профильной трубы 20*20 мм высота 1500 мм (30 шт.). Бюджетные средства не освоены в полном объеме (467,8 тыс. рублей) в связи с наличием кредиторской задолженности по уличному освещению и водоснабжению (муниципальный контракт расторгнут на сумму 367,0 тыс. рублей), произведена оплата произведена  в январе 2026 года на сумму 88,0 тыс. рублей. Потребность в лимитах бюджетных обязательств в сумме 12,8 тыс. руб. отсутствовала</t>
  </si>
  <si>
    <t>Мероприятия выполнены.                                                                                                                                             Выполнен ремонт 6 участков водопровода в ст. Курчанской и пос. Светлый Путь Ленина, осуществление стоительного контроля за выполнением работ по ремонту водопровода. Приобретено: труба вода ПЭ100, муфта, отвод и др. Расходование бюджетных средств производится в соответствии с фактически заявленной протребностью. Потребность в лимитах бюджетных обязательств в сумме 341,3 тыс. руб. отсутствовала</t>
  </si>
  <si>
    <t>Мероприятия выполнены.                                                                                                                                          Выполнены проектные работы по объекту: «Корректировка схемы газоснабжения ст. Курчанская Темрюкского района Краснодарского края»</t>
  </si>
  <si>
    <t xml:space="preserve">Мероприятия выполнены.                                                                                                                                              Приобретено: кронштейн на столб ЛЭП под светодиодный фонарь (55 шт.), лампа свет. (366 шт.), светильник светодиодный (10 шт.) и пр.    </t>
  </si>
  <si>
    <t xml:space="preserve">Мероприятия выполнены.                                                                                                                                           Приобретено: светильник уличный консолный светодиодный 30Вт (35 шт.) и 50Вт (15 шт.), лампа свет. (20 шт.) и др. </t>
  </si>
  <si>
    <t>Мероприяти выполнены не в полном объеме.                                                                                                                   Выполнено благоустройство общественной территории, расположенной по адресу: Краснодарский край, Темрюкский район, п. Светлый Путь Ленина, ул. Северная. Приобретен водомер (3 шт.). Неисполнение муниципальной программы обусловлено: 1) ненадлежащим исполнением муниципального контракта  на поставку бетонных скамеек и уличных бетонных урн (муниципальный контракт заключен и расторгнут на сумму 1513,6 тыс. рублей в связи с ненадлежащим качеством товара); 2) экономии средств сложившейся в результате проведеннных процедур торгов (1312,9 тыс. рублей)</t>
  </si>
  <si>
    <t>Мероприятия выполнены.                                                                                                                                                 Трудоустроены несовершеннолетние (15 чел.). . Приобретено:  рамка (30 шт.), фотобумага матовая (1 упак.), кубок (1 шт.)</t>
  </si>
  <si>
    <t xml:space="preserve">Мероприятия выполнены.                                                                                                                                      Осуществлено финансовое обеспечение деятельности МАУ "Культура плюс" в рамках обеспечения выполнения муниципального задания. Выполнено: комплектование книжного фонда, проведен строительный контроль, разработка проектной документации "Аварийное освещение СДК пос. Светлый Путь Ленина", устройство канализации в Доме культуры в ст. Курчанской, ремонт кровли навеса и ремонт отмостки по периметру здания ДК п. Светлый Путь Ленина, установка охранной сигнализации в СДК пос. Светлый Путь Ленина и СДК ст. Курчанской. Приобретено: баннеры (3 шт.), открытки (41 шт.), зеркала в танцевальный зал,  костюмы ко дню Победы, мебель и стенды для СДК пос. Светлый Путь Ленина </t>
  </si>
  <si>
    <t xml:space="preserve">Мероприятия выполнены.                                                                                                                                         Приобретено: мяч футбольный (4 шт.), сетка: гандбольная, волейцбольная, футбольная; мяч волейбольный (2 шт.), трос . Осуществлены расходы на транспортные услуги ст. Курчанская-пос. Стрелка-ст. Курчанская для поездки футбольной команды "Кубань" </t>
  </si>
  <si>
    <t>Мероприятие выполнено.                                                                                                                                           Приобретена тактильная плитка  (6 шт.) для установки на тротуар по ул. Красная ст. Курчанская</t>
  </si>
  <si>
    <t>Мероприятия выполнены.                                                                                                                                          Осуществлено финансовое обеспечение деятельности администрации поселения, МКУ "Новотаманская ЦБ",  МКУ "Новотаманская ПЭС" : выплата заработной платы, приобретение канцтоваров, оплата ГСМ, уплата налогов.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659,4 тыс. руб. отсутствовала</t>
  </si>
  <si>
    <t>Мероприятия выполнены                                                                                                                                      Осуществлено: сопровождение Электронного периодического справочника "Система Гарант";проведение еженедельных профилакт; работы с ПО; поддержка БПО и устранение сбоев,  сопровождение "1С", сопровождение ПО для ведения похозяйственного учета,ТО оофициального сайта администрации Новотаманского сельского поселения; заправка картриджей, выполнен ремонт оргтехники .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123,4 тыс. руб. отсутствовала</t>
  </si>
  <si>
    <t>Мероприятия выполнены.                                                                                                                                                  Выполнен ремонт пожарного гидранта.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9,6 тыс. руб. отсутствовала</t>
  </si>
  <si>
    <t>Мероприятия выполнены.                                                                                                                                          Приобретено: наглядная продукция для населения , буклеты (100 шт).. Выполнена  установка  и монтаж системы видеонаблюдения  в поселении.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8,7 тыс. руб. отсутствовала</t>
  </si>
  <si>
    <t>Мероприятия выполнены.                                                                                                                                          Проведены комплексные кадастровые, топографические работы на территории поселения (29 объектов), изготовлены технические планы (29 шт.).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97,7 тыс. руб. отсутствовала</t>
  </si>
  <si>
    <t>Мероприятия выполнены.                                                                                                                                             Выполнено: текущий ремонт автомобильных дорог в пос.Прогресс:  по ул. Северная от ул. Мартыненко до ул.Лиманная (0,2 км); по ул.Комсомольская от ул. Мартыненко до ул.Лиманная (0,2 км);   текущий ремонт автомобильных дорог в пос.Веселовка ул. Морская, ул. Черноморская (1,3 км);  устройство основания из щебня в п. Прогресс по ул. Крайняя от ул. 2-ая Парковая до ул. Степная-(0,2 км); текущий ремонт дорожного покрытия и тротуара по ул. Ленина, п. Таманский- (0,7 км); текущий ремонт съезда с улицы Гагарина к ОВОП с возможностью парковки в пос. Прогресс(0,2 км);  изготовлена  ПСД на ремонт на капитальный ремонт дороги в п. Таманский, ул. Кубанская.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45,9 тыс. руб. отсутствовала</t>
  </si>
  <si>
    <t>Мероприятия выполнены.                                                                                                                                            Выполнена разметка дорожных покрытий.  Приобретены дорожные знаки (48 шт.).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10,3 тыс. руб. отсутствовала</t>
  </si>
  <si>
    <t>Потребность в реализации данной программы отсутствовала. Объемы финансирования не были уменьшены</t>
  </si>
  <si>
    <t>Мероприятия выполнены.
 Выполнено: покос травы на территории поселения (155,6 тыс. кв. м), ремонт уличного освещения, озеленение, дератизация, благоустройство прилегающей территории к тротуару по ул. Ленина в пос. Таманский, благоустройство детской площадки по ул. Сосновая в п. Таманский,  и в п. Веселовка. Приобретены, доставлены и произведен монтаж малых архитектурных форм  на детской площадке в пос. Веселовка по ул. Гвардейская. Работы по озеленению на территории поселения перенесены на 2026 год (2078,9 тыс. рублей).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2027,1 тыс. руб. отсутствовала</t>
  </si>
  <si>
    <t xml:space="preserve">Мероприятия выполнены.                                                                                                                                             Осуществлено финансовое обеспечение деятельности МБУК "Новотаманский КСЦ" для обеспечения выполнения муниципального задания.  Осуществлены расходы на проведение культурно-массовых мероприятий. Трудоустроены несовершеннолетние (12 чел.).  Приобретены венки  (12 шт.).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521,9 тыс. руб. отсутствовала </t>
  </si>
  <si>
    <t>Мероприятия выполнены.                                                                                                                                                            Выполнен косметический  ремонт  памятника "Братская могила" пос. Веселовка.  Расходование бюджетных средств производилось в соответствии с фактически заявленной потребностью. Потребность в лимитах бюджетных обязательств в сумме 53,8 тыс. руб. отсутствовала</t>
  </si>
  <si>
    <t xml:space="preserve">Мероприятия выполнены.                                                                                                                                         Приобретено: кубки (36 шт.),  комплект медалей (600 шт.) , ленты призовые (550 шт.), фигурка наградная  футбол (12 шт.), постамент мрамор (12 шт.). </t>
  </si>
  <si>
    <t xml:space="preserve">Мероприятия выполнены не в полном объеме.
Выполнено: замена поврежденного участка АО ГАЗПРОМ ГАЗОРАСПРЕДЕЛЕНИЕ,  актуализация схем теплоснабжения. Бюджетные средства не освоены в полном объеме (6431,3 тыс.руб.) в связи с ненадлежащим исполнением муниципального контракта по разработке проектно-сметной документации по объекту "Строительство канализационного коллектора с очистными сооружениями в пос. Веселовка» (муниципальный контракт заключен 25.05.2020 года, на сумму 19 600,00 тыс. руб, со сроком исполнения 31.12.2023 года). Работы по 1 этапу контракта были выполнены не в срок к подрядчику применены штрафные санкции.                                                                                          На сегодняшний день контракт находится на 2 этапе исполнения (экологическая экспертиза), после получения положительного заключения контракт перейдет на 3 этап (экспертиза проектной документации, инженерных изысканий и определение достоверности сметной стоимости - 150 календарных дней с даты завершения), 4 этап (разработка рабочей документации - 60 календарных дней от даты завершения 3 этапа.  Выполнить работы планируется во втором полугодии 2026 года. В результате ненадлежащего исполнения муниципального контракта к подрядчику будут применены  штрафные санкции.
</t>
  </si>
  <si>
    <t xml:space="preserve"> Мероприятия выполнены.                                                                                                                               Осуществлено финансовое обеспечение администрации поселения поселения, МУ "Фонталовская ЦБ: ФОТ, ком. услуги, налоги, ГСМ, автозапчасти, канцтовары, хозтовары, сшив документов, информационно-технологическое сопровождение 1С бухгалтерия, установка программного обеспечения (ЭДО), оплата по договору ГПХ (уборка помещений) ,  уплата членских взносов. Выполнено: кадастровые работы, ремонт  служебного жилья для специалистов, оплачены взносы на кап.ремонт многоквартирного дома; повышение квалификации, обучение (2 чел.), профессиональное переподготовка в сфере закупок (1 чел.). Бюджетные средства не освоены в полном объеме (19,8 тыс. рублей) в связи с наличием кредиторской задолженности по услугам связи, оплата произведена в январе 2026 года </t>
  </si>
  <si>
    <t xml:space="preserve"> Мероприятия выполнены.                                                                                                                                  Выполнено: информационно-техническое сопровождение программных продуктов: АРМ Муниципал, АС бюджет, техническое сопровождение web-сайта, сопровождение программного обеспечения  для ведения похозяйственного учета, антивирус доктор WEB, Крипто ПРО, сертификат ViPNet Client, лицензия на услуги ЭДО (эл.документооборот с сертификатом). Бюджетные средства не освоены в полном объеме (16,6 тыс. рублей) в связи с наличием кредиторской задолженности по интернету, оплата произведена в январе 2026 года </t>
  </si>
  <si>
    <t xml:space="preserve"> Мероприятия выполнены.                                                                                                                                 Выполнено: ежемесячное техническое обслуживание тревожной и пожарной сигнализации и системы оповещения и управления эвакуацией людей при пожаре, охрана объекта с КТС; почтовые расходы. Приобретено: конверты (120 шт.)</t>
  </si>
  <si>
    <t xml:space="preserve">Мероприятия выполнены.                                                                                                                                     Выполнено: информационное освещение нормативно-правовых актов  администрации в газете "Тамань".  В результате выполнения мероприятия сложилась экономия средств за счет округления в сумме 0,1 тыс. рублей </t>
  </si>
  <si>
    <t xml:space="preserve"> Мероприятия выполнены.                                                                                                                             Произведены выплаты руководителям ТОС - 5 человек .  Расходование бюджетных средств производилось в соответствии с фактически заявленной протребностью. Потребность в лимитах бюджетных обязательств в сумме 4,0 тыс. руб. отсутствовала в связи с увольнением руководителя ТОС в декабре 2025 года</t>
  </si>
  <si>
    <t xml:space="preserve">Потребность отсутствовала в реализации данной программы </t>
  </si>
  <si>
    <t>Мероприятия выполнены.                                                                                                                                    Выполнено: текущий ремонт автомобильной дороги в п. Кучугуры, ул. Степная;  пер. Азовский п. Кучугуры; ул. Комсомольская п. Кучугуры;  ул. Юбилейная в п. Юбилейном. Выполнено отсыпка и грейдирование дорог; осуществлен строительный контроль; обновление дорожной разметки. Приобретено: щебень муровой 1296 куб.м, дорожные знаки в кол-ве 54 штуки., соль техническая 5 тонн. Расходование бюджетных средств производилось в соответствии с фактически заявленной потребностью. Бюджетные средства не освоены в полном объеме (2555,9 тыс.руб.) ввиду того, что значительные поступления в бюджет были в 4 квартале 2025 года, что не позволило заключить контракты на проведение необходимых мероприятий по погодным условиям и ограниченным сроком исполнения (приобретение соли технической для обработки дорог в зимнее время)</t>
  </si>
  <si>
    <t>Мероприятия выполнены.                                                                                                                                 Выполнено: вывоз ТКО ежемесячно (4 объекта), уборка кладбищ (4 объекта); отсыпка территории, прилегающей к кладбищу п. Кучугуры, п. Юбилейный, спил деревьев с вывозом порубочных остатков. Средства в сумме 16545,8 тыс. руб. перенесены на 2026 год по выполнению работ по благоустройству общественной территории в пос. Юбилейный, ул. Ленина, и озеленению территории поселения. Расходование бюджетных средств производилось в соответствии с фактически заявленной потребностью. Потребность в лимитах бюджетных обязательств отсутствовала (14056,4 тыс. рублей)</t>
  </si>
  <si>
    <t>Мероприятия выполнены.                                                                                                                                         Выполнен расчет водопотребления по адресу: п. Кучугуры, ул. Бероговая; ул.Красная 1А. Приобретено: канализационная труба, заглушка, редукция.</t>
  </si>
  <si>
    <t>Мероприятия выполнены.                                                                                                                                      Выполнено: ТО, ремонт,услуги по локализации и ликвидации аварий, аварийно-диспечерское обслуживание сетей газораспределения/газопотребления (ст.Фонталовская, ул.Степная, ул. Космонавтов, ул. Малогвардейская, пос. Юбилейный ул. Красная), ремонт поврежденного участка подземного газопровода высокого давления по адресу: пос.Юбилейный ул.Садовая - ул.Ленина.</t>
  </si>
  <si>
    <t xml:space="preserve">Мероприятия выполнены.                                                                                                                                                  Выполнено: текущий ремонт (обслуживание уличного освещения) в ст.Фонталовская, в п. Кучугуры, в пос. Юбилейный. Произведена оплата электроэнергии. Бюджетные средства не освоены в полном объеме (417,9 тыс. рублей) в связи с наличием кредиторской задолженности по уличному освещению, оплата произведена в январе 2026 года </t>
  </si>
  <si>
    <t xml:space="preserve"> Мероприятия выполнены.                                                                                                                                Выполнено: текущий ремонт спортивной площадки в пос. Кучугуры, по ул. Коммунистическая; авторский надзор за строительством обьекта (благоустройство общественной территории по адресу: Краснодарский край, Темрюкский район, пос. Кучугуры, ул. Береговая, ул. Красная, ул. Ленина (участок по ул. Береговой); ЛСР благоустройство общественной территории по ул. Красная в п.Кучугуры (устройство лестницы)</t>
  </si>
  <si>
    <t xml:space="preserve">Мероприятия выполнены.                                                                                                                                                       Осуществлено финансовое обеспечение деятельности МБУ "Фонталовский КСЦ" в рамках  выполнения муниципального задания, осуществлены выплаты работникам МБУ "Фонталовский КСЦ", осуществляются выплаты работникам МБУ "Фонталовский КСЦ" стимулирующего характера по 3000 руб. имеющим право на их получение. Произведены расходы на проведение праздничных мероприяиий ( день Защиты детей: игры, мыльные пузыри, ростовая кукла) </t>
  </si>
  <si>
    <t>Мероприятия выполнены.                                                                                                                                            Приобретены спорт. товары (футбольный мяч, волейбольный мяч и др.)</t>
  </si>
  <si>
    <t>Мероприятие выполнено.                                                                                                                                 Приобретено сидение для инвалидов в парк пос. Кучугуры (1 шт.)</t>
  </si>
  <si>
    <t>Муниципальная программа "Мероприятия, проводимые администрацией Фонталовского сельского поселения Темрюкского района к праздничным дням и памятным датам" на 2025 год</t>
  </si>
  <si>
    <t>Мероприятия выполнены.                                                                                                                                            Приобретено: венки для участников СВО, флаги, георгиевские ленты, баннеры с люверсами, венки к 9 мая</t>
  </si>
  <si>
    <t>Мероприятия выполнены.                                                                                                                                                    Осуществлено финансовое обеспечение деятельности МКУ "Благоустройство" (заработная плата,  коммунальные услуги, ГСМ, налоги и пр.). Бюджетные средства не освоены в полном объеме (59,3 тыс. рублей) в связи с наличием кредиторской задолженности по ГСМ, оплата произведена в январе 2026 года.  Потребность в лимитах бюджетных обязательств отсутствовала (442,1 тыс. рублей)</t>
  </si>
  <si>
    <t>М  Мероприятия выполнены                                                                                                                                          Осуществлено финансовое обеспечение деятельности администрации (заработная плата, начисления, коммунальные платежи, налоги и пр.). Оказаны услуги по предрейсовому медосмотру, обслуживанию пожарной сигнализации,  обслуживанию и сопровождению программных продуктов, изготовлению ЭЦП, переподготовке и повышению квалификации, обслуживание программного обеспечения  Приобретено: ГСМ, автозапчасти, лицензионные программные продукты, бланки. Бюджетные средства не освоены в полном объеме (116,1 тыс. рублей) по следующим причинам: 1) наличия кредиторской задолженности перед поставщиками по поставке ГСМ (26,1 тыс. рублей)  оплата произведена в январе 2026 года);наличия кредиторской задолженности перед поставщиками на услуги связи (13,1 тыс. рублей)  оплата произведена в январе 2026 года);наличия кредиторской задолженности перед поставщиками на поставку электроэнергии (21,4 тыс. рублей)  оплата произведена в январе 2026 года);кредиторской задолженности перед поставщиками за услуги интернета (13,9 тыс. рублей)  оплата произведена в январе 2026 года); 2) потребность в лимитах бюджетных обязательств в сумме 41,6 тыс. рублей отсутствовала</t>
  </si>
  <si>
    <t>Мероприятия выполнены                                                                                                                              Осуществлено финансовое обеспечение деятельности МКУ "ЦБ", МКУ "МТО"  Бюджетные средства не освоены в полном объеме (70,9 тыс. рублей) по следующим причинам: 1) наличия кредиторской задолженности перед поставщиками по поставке ГСМ (26,8 тыс. рублей)  оплата произведена в январе 2026 года; 2) потребность в лимитах бюджетных обязательств в сумме 44,1 тыс. рублей отсутствовала</t>
  </si>
  <si>
    <t xml:space="preserve">Мероприятия выполнены.                                                                                                                                  Осуществлены публикации о деятельности администрации и Совета Краснострельского сельского поселения в средствах массовой информации и на официальном сайте. </t>
  </si>
  <si>
    <t>Мероприятия выполнены                                                                                                                                                    Приобретено: открытки (270  шт.), венки (17 шт.), баннер День Победы (1 шт.).  Расходование бюджетных средств производится в соответствии с фактически заявленной протребностью. Потребность в лимитах бюджетных обязательств в сумме 2,3 тыс. руб. отсутствовала</t>
  </si>
  <si>
    <t>Мероприятия выполнены.                                                                                                                                    Приобретены емкости пожарные с оборудованием (2 шт.), пожарное обрудование, мотопомпа (1 шт.)</t>
  </si>
  <si>
    <t xml:space="preserve">Мероприятия выполнены.                                                                                                                                    Осуществлено обслуживание системы видеонаблюдения </t>
  </si>
  <si>
    <t>Мероприятия выполнены.                                                                                                                                                   Приобретен информационный материал (банер) -1 шт.</t>
  </si>
  <si>
    <t xml:space="preserve"> Мероприятия выполнены.                                                                                                                                                      Выполнено: нанесение дорожной разметки (384,6 м2), изготовление смет на ремонт дорог (2 шт.); текущий ремонт автомобильных дорог общего пользования местного значения:  автодороги по ул. Полевая, х. Белый; автодороги по пер. Пионерскому, п.Стрелка;  автодороги по ул. Молодежная, х. Белый; автодороги по ул. Новая, п. Стрелка; автодороги по пер. Садовый, х. Белый; автодороги по ул. Ленина на участке от дома №121 до ул. Виноградной п. Стрелка; автодороги по ул. Школьная, п. Стрелка.
Бюджетные средства не освоены в полном объеме (1491,4 тыс.руб.) ввиду того, что значительные поступления в бюджет были в декабре месяце 2025 года, что не позволило заключить и исполнить контракты на проведение необходимых мероприятий по погодным условиям и ограниченным сроком исполнения  </t>
  </si>
  <si>
    <t xml:space="preserve">   Мероприятия выполнены.                                                                                                                                           Осуществлено финансовое обеспечение деятельности МБУ "ЖКХ-Комбытсервис"(выплата з/п; начисления на з/п; приобретение ГСМ; коммунальные услуги; уплата налогов и сборов; приобретение канцтоваров; приобретение хозтоваров). Выполнено: ежемесячный вывоз ТБО с кладбищ; аренда бункеров для вывоза ТБО;  произведена оплата за уличное освещение,нанесение разметки на спортивной площадке, услуги автовышки, дератезация кладбищ, переработка веток, монтаж, ремонт и демонтаж спортивных тренажоров, ремонт спортплощадки.  Приобретено: спортинвентарь, велопарковки,  электротовары, футбольные ворота (1 шт.).   Бюджетные средства не освоены в полном объеме (471,2 тыс. рублей) по следующим причинам: 1) наличия кредиторской задолженности перед поставщиками по поставке электроэнергии (уличное освещения) (107,1 тыс. рублей)  оплата произведена в январе 2026 года; 2) наличия кредиторской задолженности перед поставщиками по оказанию услуг на вывоз мусора ТКО  (78,4 тыс. рублей)  оплата произведена в январе 2026 года; 3) наличия кредиторской задолженности перед поставщиками по оказанию услуг на вывоз мусора ТБО  (143,0 тыс. рублей)  оплата произведена в январе 2026 года; 4) потребность в лимитах бюджетных обязательств в сумме 142,7 тыс. рублей отсутствовала                                                                                                                        </t>
  </si>
  <si>
    <t xml:space="preserve"> Мероприятия выполнены.                                                                                                                                               Поселению предоставлена дотация на выполнение мероприятий по благоустройству общественной территории по пер. Садовому в х. Белый Темрюкского района  в сумме 3318,9 тыс. рублей, дополнительно из средств местного бюджета выделено 133,3 тыс.руб, из внебюджетных источников 10,0 тыс. рублей. Выполнено: устройство тротуаров и бордюров, укладка тактильной плитки, прокладка кабеля для электроснабжения и устройство стоек под МАФ, установка МАФ (буквы светодиодные), качели, экоскамья, экоурна, ограждение из штакетника, секции ограждения, проведены работы по брендированию, прокладка кабеля, устройство стоек,  строительный контроль, освещение  и озеленение территории       </t>
  </si>
  <si>
    <t xml:space="preserve">Мероприятия выполнены.                                                                                                                                                Осуществлено финансовое обеспечение деятельности МБУК "Краснострельский КСЦ" в рамках выполнения муниципального задания  (заработная плата, начисления, коммунальные платежи, налоги и пр.); оказаны транспортные услуги к месту проведения мероприятий; услуги по содержанию имущества. Средства, дополнительно выделенные для реализации госпрограммы:  из средств местного бюджета поселения выделено финансирование, которое не предусмотрено соглашением о выделении поселению субсидии, в сумме 435,0 тыс. рублей. Заключен контракт и исполнен на приобретение и монтаж софитов. Бюджетные средства не освоены в полном объеме (1292,7 тыс. рублей) в связи с переносом срока выполнения работ по капитальному ремонту СДК Белый  на 2026 год      </t>
  </si>
  <si>
    <r>
      <t xml:space="preserve">Курчанское сельское поселение                             </t>
    </r>
    <r>
      <rPr>
        <i/>
        <sz val="12"/>
        <rFont val="Times New Roman"/>
        <family val="1"/>
        <charset val="204"/>
      </rPr>
      <t xml:space="preserve"> </t>
    </r>
  </si>
  <si>
    <r>
      <t xml:space="preserve">Старотитаровское сельское поселение                    </t>
    </r>
    <r>
      <rPr>
        <i/>
        <sz val="12"/>
        <rFont val="Times New Roman"/>
        <family val="1"/>
        <charset val="204"/>
      </rPr>
      <t xml:space="preserve">    </t>
    </r>
  </si>
  <si>
    <r>
      <t>Муниципальная программа "Развитие  систем наружного освещения Запорожского сельского поселения Темрюкского района</t>
    </r>
    <r>
      <rPr>
        <b/>
        <sz val="20"/>
        <rFont val="Times New Roman"/>
        <family val="1"/>
        <charset val="204"/>
      </rPr>
      <t>"</t>
    </r>
  </si>
  <si>
    <t xml:space="preserve">Сводная информация об исполнении муниципальных программ поселениями Темрюкского муниципального района Краснодарского края за 2025 год </t>
  </si>
  <si>
    <t xml:space="preserve">Сведения об исполнении расходных обязательствах, финансирование которых осуществляется из бюджетов всех уровней                                                                                                                                                                                                                                                                                                                     в рамках реализации муниципальных программ поселений Темрюкского муниципального района Краснодарского края за 2025 год   </t>
  </si>
  <si>
    <t xml:space="preserve">Информация об исполнении государственных программ Краснодарского края, реализуемых на территории поселений Темрюкского муниципального района Краснодарского края за 2025 год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</si>
</sst>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 x14ac:knownFonts="1">
    <font>
      <sz val="11"/>
      <color theme="1"/>
      <name val="Calibri"/>
      <family val="2"/>
      <charset val="204"/>
      <scheme val="minor"/>
    </font>
    <font>
      <sz val="10"/>
      <name val="Arial"/>
      <family val="2"/>
      <charset val="204"/>
    </font>
    <font>
      <b/>
      <sz val="20"/>
      <name val="Times New Roman"/>
      <family val="1"/>
      <charset val="204"/>
    </font>
    <font>
      <sz val="20"/>
      <name val="Times New Roman"/>
      <family val="1"/>
      <charset val="204"/>
    </font>
    <font>
      <b/>
      <sz val="14"/>
      <name val="Times New Roman"/>
      <family val="1"/>
      <charset val="204"/>
    </font>
    <font>
      <sz val="14"/>
      <name val="Times New Roman"/>
      <family val="1"/>
      <charset val="204"/>
    </font>
    <font>
      <sz val="12"/>
      <name val="Times New Roman"/>
      <family val="1"/>
      <charset val="204"/>
    </font>
    <font>
      <b/>
      <sz val="12"/>
      <name val="Times New Roman"/>
      <family val="1"/>
      <charset val="204"/>
    </font>
    <font>
      <i/>
      <sz val="12"/>
      <name val="Times New Roman"/>
      <family val="1"/>
      <charset val="204"/>
    </font>
  </fonts>
  <fills count="10">
    <fill>
      <patternFill patternType="none"/>
    </fill>
    <fill>
      <patternFill patternType="gray125"/>
    </fill>
    <fill>
      <patternFill patternType="solid">
        <fgColor rgb="FF92D050"/>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CCECFF"/>
        <bgColor indexed="64"/>
      </patternFill>
    </fill>
    <fill>
      <patternFill patternType="solid">
        <fgColor rgb="FFFF66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xf numFmtId="0" fontId="1" fillId="0" borderId="0"/>
    <xf numFmtId="0" fontId="1" fillId="0" borderId="0"/>
  </cellStyleXfs>
  <cellXfs count="232">
    <xf numFmtId="0" fontId="0" fillId="0" borderId="0" xfId="0"/>
    <xf numFmtId="0" fontId="2" fillId="0" borderId="0" xfId="0" applyFont="1" applyFill="1" applyBorder="1" applyAlignment="1">
      <alignment horizontal="justify" vertical="top" wrapText="1"/>
    </xf>
    <xf numFmtId="164" fontId="2" fillId="0" borderId="0" xfId="0" applyNumberFormat="1" applyFont="1" applyFill="1" applyBorder="1" applyAlignment="1">
      <alignment horizontal="center" vertical="top" wrapText="1"/>
    </xf>
    <xf numFmtId="0" fontId="3" fillId="0" borderId="0" xfId="0" applyFont="1" applyFill="1" applyAlignment="1">
      <alignment horizontal="center" vertical="top" wrapText="1"/>
    </xf>
    <xf numFmtId="1" fontId="3"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4" fontId="2" fillId="6"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0" fontId="2" fillId="9" borderId="1" xfId="0" applyFont="1" applyFill="1" applyBorder="1" applyAlignment="1">
      <alignment horizontal="center" vertical="top" wrapText="1"/>
    </xf>
    <xf numFmtId="164" fontId="2" fillId="9" borderId="1" xfId="0" applyNumberFormat="1" applyFont="1" applyFill="1" applyBorder="1" applyAlignment="1">
      <alignment horizontal="center" vertical="top" wrapText="1"/>
    </xf>
    <xf numFmtId="0" fontId="3" fillId="9" borderId="1" xfId="0" applyFont="1" applyFill="1" applyBorder="1" applyAlignment="1">
      <alignment horizontal="center" vertical="top" wrapText="1"/>
    </xf>
    <xf numFmtId="165" fontId="2" fillId="0" borderId="0"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5" fontId="2" fillId="9" borderId="1" xfId="0" applyNumberFormat="1" applyFont="1" applyFill="1" applyBorder="1" applyAlignment="1">
      <alignment horizontal="center" vertical="top" wrapText="1"/>
    </xf>
    <xf numFmtId="165" fontId="2" fillId="6" borderId="1" xfId="0" applyNumberFormat="1" applyFont="1" applyFill="1" applyBorder="1" applyAlignment="1">
      <alignment horizontal="center" vertical="top" wrapText="1"/>
    </xf>
    <xf numFmtId="0" fontId="3" fillId="0" borderId="0" xfId="0" applyFont="1" applyFill="1" applyAlignment="1">
      <alignment vertical="top" wrapText="1"/>
    </xf>
    <xf numFmtId="1" fontId="3" fillId="0" borderId="0" xfId="0" applyNumberFormat="1" applyFont="1" applyFill="1" applyAlignment="1">
      <alignment horizontal="center" vertical="top" wrapText="1"/>
    </xf>
    <xf numFmtId="1" fontId="3" fillId="0" borderId="0" xfId="0" applyNumberFormat="1" applyFont="1" applyFill="1" applyAlignment="1">
      <alignment vertical="top" wrapText="1"/>
    </xf>
    <xf numFmtId="0" fontId="2" fillId="5" borderId="0" xfId="0" applyFont="1" applyFill="1" applyAlignment="1">
      <alignment horizontal="center" vertical="top" wrapText="1"/>
    </xf>
    <xf numFmtId="0" fontId="2" fillId="5" borderId="0" xfId="0" applyFont="1" applyFill="1" applyAlignment="1">
      <alignment vertical="top" wrapText="1"/>
    </xf>
    <xf numFmtId="164" fontId="3" fillId="0" borderId="0" xfId="0" applyNumberFormat="1" applyFont="1" applyFill="1" applyAlignment="1">
      <alignment horizontal="center" vertical="top" wrapText="1"/>
    </xf>
    <xf numFmtId="0" fontId="2" fillId="0" borderId="0" xfId="0" applyFont="1" applyFill="1" applyAlignment="1">
      <alignment vertical="top" wrapText="1"/>
    </xf>
    <xf numFmtId="0" fontId="2" fillId="0" borderId="0" xfId="0" applyFont="1" applyFill="1" applyAlignment="1">
      <alignment horizontal="center" vertical="top" wrapText="1"/>
    </xf>
    <xf numFmtId="0" fontId="3" fillId="5" borderId="0" xfId="0" applyFont="1" applyFill="1" applyAlignment="1">
      <alignment vertical="top" wrapText="1"/>
    </xf>
    <xf numFmtId="0" fontId="3" fillId="5" borderId="0" xfId="0" applyFont="1" applyFill="1" applyAlignment="1">
      <alignment horizontal="center" vertical="top" wrapText="1"/>
    </xf>
    <xf numFmtId="0" fontId="3" fillId="9" borderId="0" xfId="0" applyFont="1" applyFill="1" applyAlignment="1">
      <alignment vertical="top" wrapText="1"/>
    </xf>
    <xf numFmtId="0" fontId="3" fillId="9" borderId="0" xfId="0" applyFont="1" applyFill="1" applyAlignment="1">
      <alignment horizontal="center"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0" fontId="3" fillId="2" borderId="0" xfId="0" applyFont="1" applyFill="1" applyAlignment="1">
      <alignment vertical="top" wrapText="1"/>
    </xf>
    <xf numFmtId="0" fontId="3" fillId="2" borderId="0" xfId="0" applyFont="1" applyFill="1" applyAlignment="1">
      <alignment horizontal="center" vertical="top" wrapText="1"/>
    </xf>
    <xf numFmtId="0" fontId="3" fillId="6" borderId="0" xfId="0" applyFont="1" applyFill="1" applyAlignment="1">
      <alignment vertical="top" wrapText="1"/>
    </xf>
    <xf numFmtId="0" fontId="3" fillId="6" borderId="0" xfId="0" applyFont="1" applyFill="1" applyAlignment="1">
      <alignment horizontal="center" vertical="top" wrapText="1"/>
    </xf>
    <xf numFmtId="165" fontId="3" fillId="0" borderId="0" xfId="0" applyNumberFormat="1" applyFont="1" applyFill="1" applyAlignment="1">
      <alignment horizontal="center" vertical="top" wrapText="1"/>
    </xf>
    <xf numFmtId="0" fontId="3" fillId="7" borderId="0" xfId="0" applyFont="1" applyFill="1" applyAlignment="1">
      <alignment vertical="top" wrapText="1"/>
    </xf>
    <xf numFmtId="0" fontId="3" fillId="7" borderId="0" xfId="0" applyFont="1" applyFill="1" applyAlignment="1">
      <alignment horizontal="center" vertical="top" wrapText="1"/>
    </xf>
    <xf numFmtId="0" fontId="5" fillId="0" borderId="0" xfId="0" applyFont="1" applyAlignment="1">
      <alignment vertical="top" wrapText="1"/>
    </xf>
    <xf numFmtId="0" fontId="4" fillId="0" borderId="0" xfId="0" applyFont="1" applyBorder="1" applyAlignment="1">
      <alignment horizontal="left" vertical="top" wrapText="1"/>
    </xf>
    <xf numFmtId="165" fontId="4" fillId="0" borderId="0" xfId="0" applyNumberFormat="1" applyFont="1" applyBorder="1" applyAlignment="1">
      <alignment horizontal="center" vertical="top" wrapText="1"/>
    </xf>
    <xf numFmtId="0" fontId="6" fillId="0" borderId="0" xfId="0" applyFont="1" applyBorder="1" applyAlignment="1">
      <alignment vertical="top" wrapText="1"/>
    </xf>
    <xf numFmtId="165" fontId="6" fillId="0" borderId="1" xfId="0" applyNumberFormat="1" applyFont="1" applyBorder="1" applyAlignment="1">
      <alignment horizontal="center" vertical="top" wrapText="1"/>
    </xf>
    <xf numFmtId="164" fontId="6" fillId="0" borderId="1" xfId="0" applyNumberFormat="1" applyFont="1" applyBorder="1" applyAlignment="1">
      <alignment horizontal="center" vertical="top" wrapText="1"/>
    </xf>
    <xf numFmtId="0" fontId="6" fillId="0" borderId="0" xfId="0" applyFont="1" applyAlignment="1">
      <alignment vertical="top" wrapText="1"/>
    </xf>
    <xf numFmtId="1" fontId="6" fillId="0" borderId="1" xfId="0" applyNumberFormat="1" applyFont="1" applyBorder="1" applyAlignment="1">
      <alignment horizontal="center" vertical="top" wrapText="1"/>
    </xf>
    <xf numFmtId="1" fontId="6" fillId="0" borderId="0" xfId="0" applyNumberFormat="1" applyFont="1" applyAlignment="1">
      <alignment vertical="top" wrapText="1"/>
    </xf>
    <xf numFmtId="165" fontId="7" fillId="2" borderId="1" xfId="0" applyNumberFormat="1" applyFont="1" applyFill="1" applyBorder="1" applyAlignment="1">
      <alignment horizontal="center" vertical="top" wrapText="1"/>
    </xf>
    <xf numFmtId="164" fontId="7" fillId="2" borderId="1" xfId="0" applyNumberFormat="1" applyFont="1" applyFill="1" applyBorder="1" applyAlignment="1">
      <alignment horizontal="center" vertical="top" wrapText="1"/>
    </xf>
    <xf numFmtId="0" fontId="7" fillId="2" borderId="0" xfId="0" applyFont="1" applyFill="1" applyAlignment="1">
      <alignment vertical="top" wrapText="1"/>
    </xf>
    <xf numFmtId="0" fontId="7" fillId="0" borderId="0" xfId="0" applyFont="1" applyFill="1" applyAlignment="1">
      <alignment vertical="top" wrapText="1"/>
    </xf>
    <xf numFmtId="0" fontId="7" fillId="0" borderId="0" xfId="0" applyFont="1" applyAlignment="1">
      <alignment vertical="top" wrapText="1"/>
    </xf>
    <xf numFmtId="165" fontId="7" fillId="4" borderId="1" xfId="0" applyNumberFormat="1" applyFont="1" applyFill="1" applyBorder="1" applyAlignment="1">
      <alignment horizontal="center" vertical="top" wrapText="1"/>
    </xf>
    <xf numFmtId="164" fontId="7" fillId="4" borderId="1" xfId="0" applyNumberFormat="1" applyFont="1" applyFill="1" applyBorder="1" applyAlignment="1">
      <alignment horizontal="center" vertical="top" wrapText="1"/>
    </xf>
    <xf numFmtId="0" fontId="7" fillId="4" borderId="0" xfId="0" applyFont="1" applyFill="1" applyAlignment="1">
      <alignment vertical="top" wrapText="1"/>
    </xf>
    <xf numFmtId="0" fontId="7" fillId="4" borderId="1" xfId="1" applyFont="1" applyFill="1" applyBorder="1" applyAlignment="1">
      <alignment horizontal="left" vertical="top" wrapText="1"/>
    </xf>
    <xf numFmtId="0" fontId="7" fillId="4" borderId="1" xfId="1" applyFont="1" applyFill="1" applyBorder="1" applyAlignment="1">
      <alignment horizontal="center" vertical="top" wrapText="1"/>
    </xf>
    <xf numFmtId="165" fontId="7" fillId="4" borderId="1" xfId="1" applyNumberFormat="1" applyFont="1" applyFill="1" applyBorder="1" applyAlignment="1">
      <alignment horizontal="center" vertical="top" wrapText="1"/>
    </xf>
    <xf numFmtId="164" fontId="6" fillId="0" borderId="0" xfId="0" applyNumberFormat="1" applyFont="1" applyAlignment="1">
      <alignment vertical="top" wrapText="1"/>
    </xf>
    <xf numFmtId="0" fontId="7" fillId="3" borderId="0" xfId="0" applyFont="1" applyFill="1" applyAlignment="1">
      <alignmen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165" fontId="6" fillId="0" borderId="0" xfId="0" applyNumberFormat="1" applyFont="1" applyAlignment="1">
      <alignment vertical="top" wrapText="1"/>
    </xf>
    <xf numFmtId="0" fontId="5" fillId="0" borderId="0" xfId="0" applyFont="1" applyAlignment="1">
      <alignment horizontal="center" vertical="top" wrapText="1"/>
    </xf>
    <xf numFmtId="165" fontId="5" fillId="0" borderId="0" xfId="0" applyNumberFormat="1" applyFont="1" applyAlignment="1">
      <alignment vertical="top" wrapText="1"/>
    </xf>
    <xf numFmtId="0" fontId="5" fillId="0" borderId="0" xfId="0" applyFont="1" applyFill="1" applyAlignment="1">
      <alignment horizontal="center" vertical="top"/>
    </xf>
    <xf numFmtId="1" fontId="5" fillId="0" borderId="1" xfId="0" applyNumberFormat="1" applyFont="1" applyFill="1" applyBorder="1" applyAlignment="1">
      <alignment horizontal="center" vertical="top" wrapText="1"/>
    </xf>
    <xf numFmtId="1" fontId="5" fillId="0" borderId="0" xfId="0" applyNumberFormat="1" applyFont="1" applyFill="1" applyAlignment="1">
      <alignment horizontal="center" vertical="top"/>
    </xf>
    <xf numFmtId="164" fontId="5" fillId="0" borderId="0" xfId="0" applyNumberFormat="1" applyFont="1" applyFill="1" applyAlignment="1">
      <alignment horizontal="center" vertical="top"/>
    </xf>
    <xf numFmtId="165" fontId="4" fillId="0" borderId="1" xfId="0" applyNumberFormat="1" applyFont="1" applyFill="1" applyBorder="1" applyAlignment="1">
      <alignment horizontal="center" vertical="top" wrapText="1"/>
    </xf>
    <xf numFmtId="0" fontId="4" fillId="2" borderId="0" xfId="0" applyFont="1" applyFill="1" applyAlignment="1">
      <alignment horizontal="center" vertical="top"/>
    </xf>
    <xf numFmtId="0" fontId="4" fillId="6" borderId="1" xfId="0" applyFont="1" applyFill="1" applyBorder="1" applyAlignment="1">
      <alignment horizontal="center" vertical="top" wrapText="1"/>
    </xf>
    <xf numFmtId="165" fontId="4" fillId="6" borderId="1" xfId="0" applyNumberFormat="1" applyFont="1" applyFill="1" applyBorder="1" applyAlignment="1">
      <alignment horizontal="center" vertical="top" wrapText="1"/>
    </xf>
    <xf numFmtId="0" fontId="4" fillId="6" borderId="0" xfId="0" applyFont="1" applyFill="1" applyAlignment="1">
      <alignment horizontal="center" vertical="top"/>
    </xf>
    <xf numFmtId="0" fontId="5" fillId="0" borderId="0" xfId="0" applyFont="1" applyFill="1" applyAlignment="1">
      <alignment horizontal="left" vertical="top"/>
    </xf>
    <xf numFmtId="165" fontId="5" fillId="0" borderId="0" xfId="0" applyNumberFormat="1" applyFont="1" applyFill="1" applyAlignment="1">
      <alignment horizontal="center" vertical="top"/>
    </xf>
    <xf numFmtId="0" fontId="5" fillId="0" borderId="0" xfId="0" applyFont="1" applyFill="1" applyAlignment="1">
      <alignment horizontal="center" vertical="top" wrapText="1"/>
    </xf>
    <xf numFmtId="164" fontId="5" fillId="0" borderId="0" xfId="0" applyNumberFormat="1" applyFont="1" applyAlignment="1">
      <alignment horizontal="right" vertical="top" wrapText="1"/>
    </xf>
    <xf numFmtId="0" fontId="7" fillId="0" borderId="4" xfId="0" applyFont="1" applyFill="1" applyBorder="1" applyAlignment="1">
      <alignment horizontal="left" vertical="top" wrapText="1"/>
    </xf>
    <xf numFmtId="0" fontId="7" fillId="0" borderId="0" xfId="0" applyFont="1" applyFill="1" applyBorder="1" applyAlignment="1">
      <alignment horizontal="center" vertical="top" wrapText="1"/>
    </xf>
    <xf numFmtId="165" fontId="7" fillId="0" borderId="0" xfId="0" applyNumberFormat="1" applyFont="1" applyFill="1" applyBorder="1" applyAlignment="1">
      <alignment horizontal="center" vertical="top" wrapText="1"/>
    </xf>
    <xf numFmtId="164" fontId="7" fillId="0" borderId="0" xfId="0" applyNumberFormat="1" applyFont="1" applyFill="1" applyBorder="1" applyAlignment="1">
      <alignment horizontal="center" vertical="top" wrapText="1"/>
    </xf>
    <xf numFmtId="0" fontId="2" fillId="0" borderId="0" xfId="0" applyFont="1" applyFill="1" applyBorder="1" applyAlignment="1">
      <alignment horizontal="center" vertical="top" wrapText="1"/>
    </xf>
    <xf numFmtId="0" fontId="2" fillId="7" borderId="1"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Border="1" applyAlignment="1">
      <alignment wrapText="1"/>
    </xf>
    <xf numFmtId="165" fontId="3" fillId="0" borderId="1"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65" fontId="5" fillId="0" borderId="1" xfId="0" applyNumberFormat="1"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0" xfId="0" applyFont="1" applyFill="1" applyAlignment="1">
      <alignment horizontal="justify"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164" fontId="4" fillId="6" borderId="1" xfId="0" applyNumberFormat="1" applyFont="1" applyFill="1" applyBorder="1" applyAlignment="1">
      <alignment horizontal="center" vertical="top" wrapText="1"/>
    </xf>
    <xf numFmtId="0" fontId="4" fillId="0" borderId="0" xfId="0" applyFont="1" applyFill="1" applyAlignment="1">
      <alignment horizontal="center" vertical="top"/>
    </xf>
    <xf numFmtId="0" fontId="4"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3" fillId="0" borderId="1" xfId="0" applyFont="1" applyFill="1" applyBorder="1" applyAlignment="1">
      <alignment horizontal="justify" vertical="top" wrapText="1"/>
    </xf>
    <xf numFmtId="164" fontId="5" fillId="7" borderId="1" xfId="0" applyNumberFormat="1" applyFont="1" applyFill="1" applyBorder="1" applyAlignment="1">
      <alignment horizontal="center" vertical="top" wrapText="1"/>
    </xf>
    <xf numFmtId="0" fontId="5" fillId="7" borderId="1" xfId="0" applyFont="1" applyFill="1" applyBorder="1" applyAlignment="1">
      <alignment horizontal="center" vertical="top" wrapText="1"/>
    </xf>
    <xf numFmtId="165" fontId="5" fillId="7" borderId="1" xfId="0" applyNumberFormat="1" applyFont="1" applyFill="1" applyBorder="1" applyAlignment="1">
      <alignment horizontal="center" vertical="top" wrapText="1"/>
    </xf>
    <xf numFmtId="0" fontId="5" fillId="7" borderId="0" xfId="0" applyFont="1" applyFill="1" applyAlignment="1">
      <alignment horizontal="center" vertical="top"/>
    </xf>
    <xf numFmtId="165" fontId="5" fillId="0" borderId="1" xfId="1"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165" fontId="4" fillId="2" borderId="1" xfId="0"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5" fillId="2" borderId="0" xfId="0" applyFont="1" applyFill="1" applyAlignment="1">
      <alignment horizontal="center" vertical="top"/>
    </xf>
    <xf numFmtId="0" fontId="4" fillId="0" borderId="0" xfId="0" applyFont="1" applyBorder="1" applyAlignment="1">
      <alignment horizontal="center" vertical="top" wrapText="1"/>
    </xf>
    <xf numFmtId="0" fontId="6" fillId="0" borderId="1" xfId="0" applyFont="1" applyBorder="1" applyAlignment="1">
      <alignment horizontal="center" vertical="top" wrapText="1"/>
    </xf>
    <xf numFmtId="0" fontId="7" fillId="7" borderId="0" xfId="0" applyFont="1" applyFill="1" applyAlignment="1">
      <alignment vertical="top" wrapText="1"/>
    </xf>
    <xf numFmtId="165" fontId="6" fillId="7" borderId="1" xfId="0" applyNumberFormat="1" applyFont="1" applyFill="1" applyBorder="1" applyAlignment="1">
      <alignment horizontal="center" vertical="top" wrapText="1"/>
    </xf>
    <xf numFmtId="0" fontId="6" fillId="7" borderId="0" xfId="0" applyFont="1" applyFill="1" applyAlignment="1">
      <alignment vertical="top" wrapText="1"/>
    </xf>
    <xf numFmtId="0" fontId="6" fillId="7" borderId="1" xfId="0" applyFont="1" applyFill="1" applyBorder="1" applyAlignment="1">
      <alignment horizontal="center" vertical="top" wrapText="1"/>
    </xf>
    <xf numFmtId="0" fontId="6" fillId="2" borderId="0" xfId="0" applyFont="1" applyFill="1" applyAlignment="1">
      <alignment vertical="top" wrapText="1"/>
    </xf>
    <xf numFmtId="165"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165" fontId="6" fillId="0" borderId="1" xfId="1" applyNumberFormat="1" applyFont="1" applyBorder="1" applyAlignment="1">
      <alignment horizontal="center" vertical="top" wrapText="1"/>
    </xf>
    <xf numFmtId="0" fontId="7" fillId="3" borderId="1" xfId="0" applyFont="1" applyFill="1" applyBorder="1" applyAlignment="1">
      <alignment horizontal="center" vertical="top" wrapText="1"/>
    </xf>
    <xf numFmtId="165" fontId="7" fillId="3" borderId="1" xfId="0" applyNumberFormat="1"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165" fontId="6" fillId="0" borderId="1" xfId="1" applyNumberFormat="1" applyFont="1" applyFill="1" applyBorder="1" applyAlignment="1">
      <alignment horizontal="center" vertical="top" wrapText="1"/>
    </xf>
    <xf numFmtId="0" fontId="3" fillId="0" borderId="1" xfId="0" applyFont="1" applyBorder="1" applyAlignment="1">
      <alignment vertical="top" wrapText="1"/>
    </xf>
    <xf numFmtId="0" fontId="3" fillId="7" borderId="1" xfId="0" applyFont="1" applyFill="1" applyBorder="1" applyAlignment="1">
      <alignment horizontal="justify" vertical="top" wrapText="1"/>
    </xf>
    <xf numFmtId="165" fontId="3" fillId="7" borderId="1"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4" fontId="3" fillId="7" borderId="1" xfId="0" applyNumberFormat="1" applyFont="1" applyFill="1" applyBorder="1" applyAlignment="1">
      <alignment horizontal="left" vertical="top" wrapText="1"/>
    </xf>
    <xf numFmtId="164" fontId="3" fillId="7" borderId="0" xfId="0" applyNumberFormat="1" applyFont="1" applyFill="1" applyAlignment="1">
      <alignment horizontal="center" vertical="top" wrapText="1"/>
    </xf>
    <xf numFmtId="0" fontId="2" fillId="7" borderId="0" xfId="0" applyFont="1" applyFill="1" applyAlignment="1">
      <alignment vertical="top" wrapText="1"/>
    </xf>
    <xf numFmtId="0" fontId="2" fillId="7" borderId="0" xfId="0" applyFont="1" applyFill="1" applyAlignment="1">
      <alignment horizontal="center" vertical="top" wrapText="1"/>
    </xf>
    <xf numFmtId="0" fontId="3" fillId="0" borderId="1" xfId="0" applyFont="1" applyFill="1" applyBorder="1" applyAlignment="1">
      <alignmen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165" fontId="3" fillId="0" borderId="5"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0" fontId="3" fillId="0" borderId="5"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7" borderId="1" xfId="0" applyFont="1" applyFill="1" applyBorder="1" applyAlignment="1">
      <alignment horizontal="left" vertical="top" wrapText="1"/>
    </xf>
    <xf numFmtId="0" fontId="3" fillId="7" borderId="0" xfId="0" applyFont="1" applyFill="1" applyBorder="1" applyAlignment="1">
      <alignment vertical="top" wrapText="1"/>
    </xf>
    <xf numFmtId="0" fontId="3" fillId="7" borderId="0" xfId="0" applyFont="1" applyFill="1" applyBorder="1" applyAlignment="1">
      <alignment horizontal="center" vertical="top" wrapText="1"/>
    </xf>
    <xf numFmtId="164" fontId="3" fillId="7"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NumberFormat="1" applyFont="1" applyFill="1" applyBorder="1" applyAlignment="1">
      <alignment horizontal="justify" vertical="top" wrapText="1"/>
    </xf>
    <xf numFmtId="165" fontId="3" fillId="7" borderId="1" xfId="1" applyNumberFormat="1" applyFont="1" applyFill="1" applyBorder="1" applyAlignment="1">
      <alignment horizontal="center" vertical="top" wrapText="1"/>
    </xf>
    <xf numFmtId="165" fontId="3" fillId="0" borderId="1" xfId="1"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6" fillId="7" borderId="1" xfId="0" applyFont="1" applyFill="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7" fillId="0" borderId="1" xfId="0" applyFont="1" applyBorder="1" applyAlignment="1">
      <alignment horizontal="center" vertical="top" wrapText="1"/>
    </xf>
    <xf numFmtId="0" fontId="6" fillId="0" borderId="1" xfId="0" applyFont="1" applyFill="1" applyBorder="1" applyAlignment="1">
      <alignment horizontal="left" vertical="top" wrapText="1"/>
    </xf>
    <xf numFmtId="0" fontId="4" fillId="0" borderId="0" xfId="0" applyFont="1" applyBorder="1" applyAlignment="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164" fontId="2" fillId="5" borderId="1" xfId="0" applyNumberFormat="1" applyFont="1" applyFill="1" applyBorder="1" applyAlignment="1">
      <alignment horizontal="center" vertical="top" wrapText="1"/>
    </xf>
    <xf numFmtId="165" fontId="3" fillId="0" borderId="1"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164" fontId="3" fillId="0" borderId="6" xfId="0" applyNumberFormat="1" applyFont="1" applyFill="1" applyBorder="1" applyAlignment="1">
      <alignment horizontal="center" vertical="top" wrapText="1"/>
    </xf>
    <xf numFmtId="0" fontId="3" fillId="7" borderId="5" xfId="0" applyFont="1" applyFill="1" applyBorder="1" applyAlignment="1">
      <alignment horizontal="center" vertical="top" wrapText="1"/>
    </xf>
    <xf numFmtId="0" fontId="3" fillId="7" borderId="7" xfId="0"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7" borderId="1" xfId="0" applyFont="1" applyFill="1" applyBorder="1" applyAlignment="1">
      <alignment horizontal="center" vertical="top" wrapText="1"/>
    </xf>
    <xf numFmtId="165" fontId="3" fillId="7" borderId="1" xfId="0" applyNumberFormat="1" applyFont="1" applyFill="1" applyBorder="1" applyAlignment="1">
      <alignment horizontal="center" vertical="top" wrapText="1"/>
    </xf>
    <xf numFmtId="0" fontId="3"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165" fontId="3" fillId="0" borderId="5" xfId="0" applyNumberFormat="1" applyFont="1" applyFill="1" applyBorder="1" applyAlignment="1">
      <alignment horizontal="center" vertical="top" wrapText="1"/>
    </xf>
    <xf numFmtId="165" fontId="3" fillId="0" borderId="6"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0" fontId="3" fillId="7" borderId="1" xfId="0" applyFont="1" applyFill="1" applyBorder="1" applyAlignment="1">
      <alignment horizontal="left" vertical="top" wrapText="1"/>
    </xf>
    <xf numFmtId="0" fontId="3" fillId="0" borderId="7" xfId="0" applyFont="1" applyFill="1" applyBorder="1" applyAlignment="1">
      <alignment horizontal="center" vertical="top" wrapText="1"/>
    </xf>
    <xf numFmtId="0" fontId="2" fillId="5" borderId="1" xfId="0" applyFont="1" applyFill="1" applyBorder="1" applyAlignment="1">
      <alignment horizontal="center" vertical="top" wrapText="1"/>
    </xf>
    <xf numFmtId="164" fontId="3" fillId="0" borderId="7" xfId="0" applyNumberFormat="1" applyFont="1" applyFill="1" applyBorder="1" applyAlignment="1">
      <alignment horizontal="center" vertical="top" wrapText="1"/>
    </xf>
    <xf numFmtId="165" fontId="3" fillId="0" borderId="7" xfId="0" applyNumberFormat="1"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0" borderId="1" xfId="0" applyNumberFormat="1" applyFont="1" applyFill="1" applyBorder="1" applyAlignment="1">
      <alignment horizontal="left" vertical="top" wrapText="1"/>
    </xf>
    <xf numFmtId="0" fontId="2" fillId="0" borderId="3" xfId="0" applyFont="1" applyFill="1" applyBorder="1" applyAlignment="1">
      <alignment horizontal="justify" vertical="top" wrapText="1"/>
    </xf>
    <xf numFmtId="0" fontId="2" fillId="0" borderId="2" xfId="0" applyFont="1" applyFill="1" applyBorder="1" applyAlignment="1">
      <alignment horizontal="justify" vertical="top" wrapText="1"/>
    </xf>
    <xf numFmtId="0" fontId="3" fillId="0" borderId="3" xfId="0" applyFont="1" applyFill="1" applyBorder="1" applyAlignment="1">
      <alignment horizontal="justify" vertical="top" wrapText="1"/>
    </xf>
    <xf numFmtId="0" fontId="3" fillId="0" borderId="2" xfId="0" applyFont="1" applyFill="1" applyBorder="1" applyAlignment="1">
      <alignment horizontal="justify" vertical="top" wrapText="1"/>
    </xf>
    <xf numFmtId="0" fontId="3"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5" xfId="0" applyNumberFormat="1" applyFont="1" applyFill="1" applyBorder="1" applyAlignment="1">
      <alignment horizontal="left" vertical="top" wrapText="1"/>
    </xf>
    <xf numFmtId="0" fontId="3" fillId="0" borderId="6" xfId="0" applyNumberFormat="1" applyFont="1" applyFill="1" applyBorder="1" applyAlignment="1">
      <alignment horizontal="left" vertical="top" wrapText="1"/>
    </xf>
    <xf numFmtId="0" fontId="2" fillId="6" borderId="1" xfId="1" applyFont="1" applyFill="1" applyBorder="1" applyAlignment="1">
      <alignment horizontal="center" vertical="top" wrapText="1"/>
    </xf>
    <xf numFmtId="0" fontId="2" fillId="9" borderId="1" xfId="0" applyFont="1" applyFill="1" applyBorder="1" applyAlignment="1">
      <alignment horizontal="left" vertical="top" wrapText="1"/>
    </xf>
    <xf numFmtId="0" fontId="2" fillId="6" borderId="1" xfId="0" applyFont="1" applyFill="1" applyBorder="1" applyAlignment="1">
      <alignment horizontal="justify" vertical="top" wrapText="1"/>
    </xf>
    <xf numFmtId="0" fontId="2" fillId="0" borderId="4" xfId="0" applyFont="1" applyFill="1" applyBorder="1" applyAlignment="1">
      <alignment horizontal="justify" vertical="top" wrapText="1"/>
    </xf>
    <xf numFmtId="0" fontId="3" fillId="0" borderId="5" xfId="0" applyNumberFormat="1" applyFont="1" applyFill="1" applyBorder="1" applyAlignment="1">
      <alignment horizontal="center" vertical="top" wrapText="1"/>
    </xf>
    <xf numFmtId="0" fontId="3" fillId="0" borderId="7" xfId="0" applyNumberFormat="1" applyFont="1" applyFill="1" applyBorder="1" applyAlignment="1">
      <alignment horizontal="center" vertical="top" wrapText="1"/>
    </xf>
    <xf numFmtId="0" fontId="3" fillId="7" borderId="6" xfId="0" applyFont="1" applyFill="1" applyBorder="1" applyAlignment="1">
      <alignment horizontal="center" vertical="top" wrapText="1"/>
    </xf>
    <xf numFmtId="165" fontId="3" fillId="7" borderId="5" xfId="0" applyNumberFormat="1" applyFont="1" applyFill="1" applyBorder="1" applyAlignment="1">
      <alignment horizontal="center" vertical="top" wrapText="1"/>
    </xf>
    <xf numFmtId="165" fontId="3" fillId="7" borderId="6" xfId="0" applyNumberFormat="1" applyFont="1" applyFill="1" applyBorder="1" applyAlignment="1">
      <alignment horizontal="center" vertical="top" wrapText="1"/>
    </xf>
    <xf numFmtId="164" fontId="3" fillId="7" borderId="5" xfId="0" applyNumberFormat="1" applyFont="1" applyFill="1" applyBorder="1" applyAlignment="1">
      <alignment horizontal="left" vertical="top" wrapText="1"/>
    </xf>
    <xf numFmtId="164" fontId="3" fillId="7" borderId="6" xfId="0" applyNumberFormat="1" applyFont="1" applyFill="1" applyBorder="1" applyAlignment="1">
      <alignment horizontal="left" vertical="top" wrapText="1"/>
    </xf>
    <xf numFmtId="0" fontId="3"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0" xfId="0" applyFont="1" applyFill="1" applyBorder="1" applyAlignment="1">
      <alignment horizontal="center" vertical="top" wrapText="1"/>
    </xf>
    <xf numFmtId="164" fontId="4" fillId="5"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165" fontId="5" fillId="0" borderId="1" xfId="0" applyNumberFormat="1"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0" fontId="5" fillId="7" borderId="1" xfId="0" applyFont="1" applyFill="1" applyBorder="1" applyAlignment="1">
      <alignment horizontal="center" vertical="top" wrapText="1"/>
    </xf>
    <xf numFmtId="0" fontId="4" fillId="6" borderId="1" xfId="0" applyFont="1" applyFill="1" applyBorder="1" applyAlignment="1">
      <alignment horizontal="left" vertical="top" wrapText="1"/>
    </xf>
    <xf numFmtId="164" fontId="4" fillId="6" borderId="1" xfId="0" applyNumberFormat="1" applyFont="1" applyFill="1" applyBorder="1" applyAlignment="1">
      <alignment horizontal="center" vertical="top" wrapText="1"/>
    </xf>
    <xf numFmtId="164" fontId="5" fillId="7" borderId="1" xfId="0" applyNumberFormat="1" applyFont="1" applyFill="1" applyBorder="1" applyAlignment="1">
      <alignment horizontal="left" vertical="top" wrapText="1"/>
    </xf>
    <xf numFmtId="164" fontId="5" fillId="7"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8" borderId="1" xfId="0" applyFont="1" applyFill="1" applyBorder="1" applyAlignment="1">
      <alignment horizontal="center" vertical="top" wrapText="1"/>
    </xf>
  </cellXfs>
  <cellStyles count="3">
    <cellStyle name="Обычный" xfId="0" builtinId="0"/>
    <cellStyle name="Обычный 2" xfId="2"/>
    <cellStyle name="Обычный_Лист1" xfId="1"/>
  </cellStyles>
  <dxfs count="0"/>
  <tableStyles count="0" defaultTableStyle="TableStyleMedium2" defaultPivotStyle="PivotStyleLight16"/>
  <colors>
    <mruColors>
      <color rgb="FF00FF00"/>
      <color rgb="FF990000"/>
      <color rgb="FF3333CC"/>
      <color rgb="FFCCCC00"/>
      <color rgb="FFCCFF33"/>
      <color rgb="FF00FFFF"/>
      <color rgb="FFFF66FF"/>
      <color rgb="FF3506BA"/>
      <color rgb="FF0099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tabSelected="1" view="pageBreakPreview" zoomScaleNormal="75" zoomScaleSheetLayoutView="100" workbookViewId="0">
      <selection sqref="A1:F1"/>
    </sheetView>
  </sheetViews>
  <sheetFormatPr defaultRowHeight="15.75" x14ac:dyDescent="0.25"/>
  <cols>
    <col min="1" max="1" width="49.28515625" style="58" customWidth="1"/>
    <col min="2" max="2" width="18.7109375" style="42" customWidth="1"/>
    <col min="3" max="3" width="30.85546875" style="59" customWidth="1"/>
    <col min="4" max="4" width="22.5703125" style="60" customWidth="1"/>
    <col min="5" max="5" width="21.140625" style="60" customWidth="1"/>
    <col min="6" max="6" width="23.7109375" style="56" customWidth="1"/>
    <col min="7" max="16384" width="9.140625" style="42"/>
  </cols>
  <sheetData>
    <row r="1" spans="1:6" s="36" customFormat="1" ht="39" customHeight="1" x14ac:dyDescent="0.25">
      <c r="A1" s="160" t="s">
        <v>584</v>
      </c>
      <c r="B1" s="160"/>
      <c r="C1" s="160"/>
      <c r="D1" s="160"/>
      <c r="E1" s="160"/>
      <c r="F1" s="160"/>
    </row>
    <row r="2" spans="1:6" s="39" customFormat="1" ht="33.75" customHeight="1" x14ac:dyDescent="0.25">
      <c r="A2" s="37"/>
      <c r="B2" s="110"/>
      <c r="C2" s="110"/>
      <c r="D2" s="38"/>
      <c r="E2" s="38"/>
      <c r="F2" s="110"/>
    </row>
    <row r="3" spans="1:6" ht="63" customHeight="1" x14ac:dyDescent="0.25">
      <c r="A3" s="111" t="s">
        <v>15</v>
      </c>
      <c r="B3" s="111" t="s">
        <v>14</v>
      </c>
      <c r="C3" s="111" t="s">
        <v>16</v>
      </c>
      <c r="D3" s="40" t="s">
        <v>83</v>
      </c>
      <c r="E3" s="40" t="s">
        <v>17</v>
      </c>
      <c r="F3" s="41" t="s">
        <v>20</v>
      </c>
    </row>
    <row r="4" spans="1:6" s="44" customFormat="1" ht="15.75" customHeight="1" x14ac:dyDescent="0.25">
      <c r="A4" s="43">
        <v>1</v>
      </c>
      <c r="B4" s="43">
        <v>2</v>
      </c>
      <c r="C4" s="43">
        <v>3</v>
      </c>
      <c r="D4" s="43">
        <v>4</v>
      </c>
      <c r="E4" s="43">
        <v>5</v>
      </c>
      <c r="F4" s="43">
        <v>6</v>
      </c>
    </row>
    <row r="5" spans="1:6" ht="21" customHeight="1" x14ac:dyDescent="0.25">
      <c r="A5" s="158" t="s">
        <v>82</v>
      </c>
      <c r="B5" s="158"/>
      <c r="C5" s="158"/>
      <c r="D5" s="158"/>
      <c r="E5" s="158"/>
      <c r="F5" s="158"/>
    </row>
    <row r="6" spans="1:6" ht="15.75" customHeight="1" x14ac:dyDescent="0.25">
      <c r="A6" s="155" t="s">
        <v>267</v>
      </c>
      <c r="B6" s="154">
        <v>1</v>
      </c>
      <c r="C6" s="111" t="s">
        <v>101</v>
      </c>
      <c r="D6" s="40">
        <f>'КБ+ софин. МБ'!C74</f>
        <v>0</v>
      </c>
      <c r="E6" s="40">
        <f>'КБ+ софин. МБ'!D74</f>
        <v>0</v>
      </c>
      <c r="F6" s="41">
        <v>0</v>
      </c>
    </row>
    <row r="7" spans="1:6" ht="15.75" customHeight="1" x14ac:dyDescent="0.25">
      <c r="A7" s="155"/>
      <c r="B7" s="154"/>
      <c r="C7" s="111" t="s">
        <v>18</v>
      </c>
      <c r="D7" s="40">
        <f>'КБ+ софин. МБ'!C75</f>
        <v>400</v>
      </c>
      <c r="E7" s="40">
        <f>'КБ+ софин. МБ'!D75</f>
        <v>400</v>
      </c>
      <c r="F7" s="41">
        <f>E7/D7*100</f>
        <v>100</v>
      </c>
    </row>
    <row r="8" spans="1:6" ht="31.5" customHeight="1" x14ac:dyDescent="0.25">
      <c r="A8" s="155"/>
      <c r="B8" s="154"/>
      <c r="C8" s="111" t="s">
        <v>86</v>
      </c>
      <c r="D8" s="40">
        <f>'КБ+ софин. МБ'!C76</f>
        <v>0</v>
      </c>
      <c r="E8" s="40">
        <f>'КБ+ софин. МБ'!D76</f>
        <v>0</v>
      </c>
      <c r="F8" s="41">
        <v>0</v>
      </c>
    </row>
    <row r="9" spans="1:6" s="47" customFormat="1" ht="15.75" customHeight="1" x14ac:dyDescent="0.25">
      <c r="A9" s="155"/>
      <c r="B9" s="154"/>
      <c r="C9" s="98" t="s">
        <v>21</v>
      </c>
      <c r="D9" s="45">
        <f>D7+D8+D6</f>
        <v>400</v>
      </c>
      <c r="E9" s="45">
        <f>E7+E8+E6</f>
        <v>400</v>
      </c>
      <c r="F9" s="46">
        <f>E9/D9*100</f>
        <v>100</v>
      </c>
    </row>
    <row r="10" spans="1:6" s="112" customFormat="1" ht="15.75" customHeight="1" x14ac:dyDescent="0.25">
      <c r="A10" s="155" t="s">
        <v>256</v>
      </c>
      <c r="B10" s="154">
        <v>1</v>
      </c>
      <c r="C10" s="111" t="s">
        <v>101</v>
      </c>
      <c r="D10" s="40">
        <f>'КБ+ софин. МБ'!C78</f>
        <v>1060.8</v>
      </c>
      <c r="E10" s="40">
        <f>'КБ+ софин. МБ'!D78</f>
        <v>1060.7</v>
      </c>
      <c r="F10" s="41">
        <f>E10/D10*100</f>
        <v>99.990573152337873</v>
      </c>
    </row>
    <row r="11" spans="1:6" ht="14.25" customHeight="1" x14ac:dyDescent="0.25">
      <c r="A11" s="155"/>
      <c r="B11" s="154"/>
      <c r="C11" s="111" t="s">
        <v>18</v>
      </c>
      <c r="D11" s="40">
        <f>'КБ+ софин. МБ'!C79</f>
        <v>44.2</v>
      </c>
      <c r="E11" s="40">
        <f>'КБ+ софин. МБ'!D79</f>
        <v>44.2</v>
      </c>
      <c r="F11" s="41">
        <f t="shared" ref="F11:F12" si="0">E11/D11*100</f>
        <v>100</v>
      </c>
    </row>
    <row r="12" spans="1:6" ht="33" customHeight="1" x14ac:dyDescent="0.25">
      <c r="A12" s="155"/>
      <c r="B12" s="154"/>
      <c r="C12" s="111" t="s">
        <v>86</v>
      </c>
      <c r="D12" s="40">
        <f>'КБ+ софин. МБ'!C80</f>
        <v>1499</v>
      </c>
      <c r="E12" s="40">
        <f>'КБ+ софин. МБ'!D80</f>
        <v>1499</v>
      </c>
      <c r="F12" s="41">
        <f t="shared" si="0"/>
        <v>100</v>
      </c>
    </row>
    <row r="13" spans="1:6" s="47" customFormat="1" ht="17.25" customHeight="1" x14ac:dyDescent="0.25">
      <c r="A13" s="155"/>
      <c r="B13" s="154"/>
      <c r="C13" s="98" t="s">
        <v>21</v>
      </c>
      <c r="D13" s="45">
        <f>D11+D12+D10</f>
        <v>2604</v>
      </c>
      <c r="E13" s="45">
        <f>E11+E12+E10</f>
        <v>2603.9</v>
      </c>
      <c r="F13" s="46">
        <f>E13/D13*100</f>
        <v>99.99615975422428</v>
      </c>
    </row>
    <row r="14" spans="1:6" s="112" customFormat="1" ht="15.75" customHeight="1" x14ac:dyDescent="0.25">
      <c r="A14" s="155" t="s">
        <v>200</v>
      </c>
      <c r="B14" s="154" t="s">
        <v>89</v>
      </c>
      <c r="C14" s="111" t="s">
        <v>101</v>
      </c>
      <c r="D14" s="113">
        <f>'КБ+ софин. МБ'!C82</f>
        <v>0</v>
      </c>
      <c r="E14" s="40">
        <f>'КБ+ софин. МБ'!D82</f>
        <v>0</v>
      </c>
      <c r="F14" s="41">
        <v>0</v>
      </c>
    </row>
    <row r="15" spans="1:6" ht="15.75" customHeight="1" x14ac:dyDescent="0.25">
      <c r="A15" s="155"/>
      <c r="B15" s="154"/>
      <c r="C15" s="111" t="s">
        <v>18</v>
      </c>
      <c r="D15" s="40">
        <f>'КБ+ софин. МБ'!C83</f>
        <v>0</v>
      </c>
      <c r="E15" s="40">
        <f>'КБ+ софин. МБ'!D83</f>
        <v>0</v>
      </c>
      <c r="F15" s="41">
        <v>0</v>
      </c>
    </row>
    <row r="16" spans="1:6" ht="31.5" customHeight="1" x14ac:dyDescent="0.25">
      <c r="A16" s="155"/>
      <c r="B16" s="154"/>
      <c r="C16" s="111" t="s">
        <v>86</v>
      </c>
      <c r="D16" s="40">
        <f>'КБ+ софин. МБ'!C84</f>
        <v>0</v>
      </c>
      <c r="E16" s="40">
        <f>'КБ+ софин. МБ'!D84</f>
        <v>0</v>
      </c>
      <c r="F16" s="41">
        <v>0</v>
      </c>
    </row>
    <row r="17" spans="1:6" s="47" customFormat="1" ht="16.5" customHeight="1" x14ac:dyDescent="0.25">
      <c r="A17" s="155"/>
      <c r="B17" s="154"/>
      <c r="C17" s="98" t="s">
        <v>21</v>
      </c>
      <c r="D17" s="45">
        <f>D15+D16+D14</f>
        <v>0</v>
      </c>
      <c r="E17" s="45">
        <f>E15+E16+E14</f>
        <v>0</v>
      </c>
      <c r="F17" s="46">
        <v>0</v>
      </c>
    </row>
    <row r="18" spans="1:6" s="112" customFormat="1" ht="15.75" customHeight="1" x14ac:dyDescent="0.25">
      <c r="A18" s="159" t="s">
        <v>270</v>
      </c>
      <c r="B18" s="154">
        <v>1</v>
      </c>
      <c r="C18" s="111" t="s">
        <v>101</v>
      </c>
      <c r="D18" s="113">
        <f>'КБ+ софин. МБ'!C86</f>
        <v>0</v>
      </c>
      <c r="E18" s="113">
        <f>'КБ+ софин. МБ'!D86</f>
        <v>0</v>
      </c>
      <c r="F18" s="41">
        <v>0</v>
      </c>
    </row>
    <row r="19" spans="1:6" ht="15.75" customHeight="1" x14ac:dyDescent="0.25">
      <c r="A19" s="159"/>
      <c r="B19" s="154"/>
      <c r="C19" s="111" t="s">
        <v>18</v>
      </c>
      <c r="D19" s="113">
        <f>'КБ+ софин. МБ'!C87</f>
        <v>600</v>
      </c>
      <c r="E19" s="113">
        <f>'КБ+ софин. МБ'!D87</f>
        <v>600</v>
      </c>
      <c r="F19" s="41">
        <f t="shared" ref="F19" si="1">E19/D19*100</f>
        <v>100</v>
      </c>
    </row>
    <row r="20" spans="1:6" ht="31.5" customHeight="1" x14ac:dyDescent="0.25">
      <c r="A20" s="159"/>
      <c r="B20" s="154"/>
      <c r="C20" s="111" t="s">
        <v>86</v>
      </c>
      <c r="D20" s="113">
        <f>'КБ+ софин. МБ'!C88</f>
        <v>0</v>
      </c>
      <c r="E20" s="113">
        <f>'КБ+ софин. МБ'!D88</f>
        <v>0</v>
      </c>
      <c r="F20" s="41">
        <v>0</v>
      </c>
    </row>
    <row r="21" spans="1:6" s="47" customFormat="1" ht="15.75" customHeight="1" x14ac:dyDescent="0.25">
      <c r="A21" s="159"/>
      <c r="B21" s="154"/>
      <c r="C21" s="98" t="s">
        <v>21</v>
      </c>
      <c r="D21" s="45">
        <f>D19+D20+D18</f>
        <v>600</v>
      </c>
      <c r="E21" s="45">
        <f>E19+E20+E18</f>
        <v>600</v>
      </c>
      <c r="F21" s="46">
        <f>E21/D21*100</f>
        <v>100</v>
      </c>
    </row>
    <row r="22" spans="1:6" s="114" customFormat="1" ht="15.75" customHeight="1" x14ac:dyDescent="0.25">
      <c r="A22" s="155" t="s">
        <v>272</v>
      </c>
      <c r="B22" s="154">
        <v>1</v>
      </c>
      <c r="C22" s="111" t="s">
        <v>101</v>
      </c>
      <c r="D22" s="113">
        <f>'КБ+ софин. МБ'!C94</f>
        <v>824.8</v>
      </c>
      <c r="E22" s="113">
        <f>'КБ+ софин. МБ'!D94</f>
        <v>824.8</v>
      </c>
      <c r="F22" s="41">
        <f t="shared" ref="F22:F24" si="2">E22/D22*100</f>
        <v>100</v>
      </c>
    </row>
    <row r="23" spans="1:6" s="48" customFormat="1" ht="15.75" customHeight="1" x14ac:dyDescent="0.25">
      <c r="A23" s="155"/>
      <c r="B23" s="154"/>
      <c r="C23" s="111" t="s">
        <v>18</v>
      </c>
      <c r="D23" s="113">
        <f>'КБ+ софин. МБ'!C95</f>
        <v>553.1</v>
      </c>
      <c r="E23" s="113">
        <f>'КБ+ софин. МБ'!D95</f>
        <v>553.1</v>
      </c>
      <c r="F23" s="41">
        <f t="shared" si="2"/>
        <v>100</v>
      </c>
    </row>
    <row r="24" spans="1:6" s="48" customFormat="1" ht="33" customHeight="1" x14ac:dyDescent="0.25">
      <c r="A24" s="155"/>
      <c r="B24" s="154"/>
      <c r="C24" s="111" t="s">
        <v>86</v>
      </c>
      <c r="D24" s="113">
        <f>'КБ+ софин. МБ'!C96</f>
        <v>187.9</v>
      </c>
      <c r="E24" s="113">
        <f>'КБ+ софин. МБ'!D96</f>
        <v>187.9</v>
      </c>
      <c r="F24" s="41">
        <f t="shared" si="2"/>
        <v>100</v>
      </c>
    </row>
    <row r="25" spans="1:6" s="48" customFormat="1" ht="16.5" customHeight="1" x14ac:dyDescent="0.25">
      <c r="A25" s="155"/>
      <c r="B25" s="154"/>
      <c r="C25" s="98" t="s">
        <v>21</v>
      </c>
      <c r="D25" s="45">
        <f>D23+D24+D22</f>
        <v>1565.8</v>
      </c>
      <c r="E25" s="45">
        <f>E23+E24+E22</f>
        <v>1565.8</v>
      </c>
      <c r="F25" s="46">
        <f>E25/D25*100</f>
        <v>100</v>
      </c>
    </row>
    <row r="26" spans="1:6" s="114" customFormat="1" ht="15.75" customHeight="1" x14ac:dyDescent="0.25">
      <c r="A26" s="155" t="s">
        <v>581</v>
      </c>
      <c r="B26" s="154" t="s">
        <v>89</v>
      </c>
      <c r="C26" s="111" t="s">
        <v>101</v>
      </c>
      <c r="D26" s="113">
        <f>'КБ+ софин. МБ'!C90</f>
        <v>0</v>
      </c>
      <c r="E26" s="113">
        <f>'КБ+ софин. МБ'!D90</f>
        <v>0</v>
      </c>
      <c r="F26" s="41">
        <v>0</v>
      </c>
    </row>
    <row r="27" spans="1:6" s="48" customFormat="1" ht="15.75" customHeight="1" x14ac:dyDescent="0.25">
      <c r="A27" s="155"/>
      <c r="B27" s="154"/>
      <c r="C27" s="111" t="s">
        <v>18</v>
      </c>
      <c r="D27" s="113">
        <f>'КБ+ софин. МБ'!C91</f>
        <v>0</v>
      </c>
      <c r="E27" s="113">
        <f>'КБ+ софин. МБ'!D91</f>
        <v>0</v>
      </c>
      <c r="F27" s="41">
        <v>0</v>
      </c>
    </row>
    <row r="28" spans="1:6" s="48" customFormat="1" ht="15.75" customHeight="1" x14ac:dyDescent="0.25">
      <c r="A28" s="155"/>
      <c r="B28" s="154"/>
      <c r="C28" s="111" t="s">
        <v>86</v>
      </c>
      <c r="D28" s="113">
        <f>'КБ+ софин. МБ'!C92</f>
        <v>0</v>
      </c>
      <c r="E28" s="113">
        <f>'КБ+ софин. МБ'!D92</f>
        <v>0</v>
      </c>
      <c r="F28" s="41">
        <v>0</v>
      </c>
    </row>
    <row r="29" spans="1:6" s="48" customFormat="1" ht="18" customHeight="1" x14ac:dyDescent="0.25">
      <c r="A29" s="155"/>
      <c r="B29" s="154"/>
      <c r="C29" s="98" t="s">
        <v>21</v>
      </c>
      <c r="D29" s="45">
        <f>D27+D28+D26</f>
        <v>0</v>
      </c>
      <c r="E29" s="45">
        <f>E27+E28+E26</f>
        <v>0</v>
      </c>
      <c r="F29" s="46">
        <v>0</v>
      </c>
    </row>
    <row r="30" spans="1:6" s="114" customFormat="1" ht="15.75" customHeight="1" x14ac:dyDescent="0.25">
      <c r="A30" s="155" t="s">
        <v>287</v>
      </c>
      <c r="B30" s="154">
        <v>1</v>
      </c>
      <c r="C30" s="111" t="s">
        <v>101</v>
      </c>
      <c r="D30" s="113">
        <f>'КБ+ софин. МБ'!C98</f>
        <v>0</v>
      </c>
      <c r="E30" s="113">
        <f>'КБ+ софин. МБ'!D98</f>
        <v>0</v>
      </c>
      <c r="F30" s="41">
        <v>0</v>
      </c>
    </row>
    <row r="31" spans="1:6" s="48" customFormat="1" ht="15.75" customHeight="1" x14ac:dyDescent="0.25">
      <c r="A31" s="155"/>
      <c r="B31" s="154"/>
      <c r="C31" s="111" t="s">
        <v>18</v>
      </c>
      <c r="D31" s="113">
        <f>'КБ+ софин. МБ'!C99</f>
        <v>66850.100000000006</v>
      </c>
      <c r="E31" s="113">
        <f>'КБ+ софин. МБ'!D99</f>
        <v>60905.3</v>
      </c>
      <c r="F31" s="41">
        <f t="shared" ref="F31:F32" si="3">E31/D31*100</f>
        <v>91.10726835113185</v>
      </c>
    </row>
    <row r="32" spans="1:6" s="48" customFormat="1" ht="31.5" customHeight="1" x14ac:dyDescent="0.25">
      <c r="A32" s="155"/>
      <c r="B32" s="154"/>
      <c r="C32" s="111" t="s">
        <v>86</v>
      </c>
      <c r="D32" s="113">
        <f>'КБ+ софин. МБ'!C100</f>
        <v>3518.5</v>
      </c>
      <c r="E32" s="113">
        <f>'КБ+ софин. МБ'!D100</f>
        <v>3205.6</v>
      </c>
      <c r="F32" s="41">
        <f t="shared" si="3"/>
        <v>91.107005826346452</v>
      </c>
    </row>
    <row r="33" spans="1:6" s="48" customFormat="1" ht="17.25" customHeight="1" x14ac:dyDescent="0.25">
      <c r="A33" s="155"/>
      <c r="B33" s="154"/>
      <c r="C33" s="98" t="s">
        <v>21</v>
      </c>
      <c r="D33" s="45">
        <f>D31+D32+D30</f>
        <v>70368.600000000006</v>
      </c>
      <c r="E33" s="45">
        <f>E31+E32+E30</f>
        <v>64110.9</v>
      </c>
      <c r="F33" s="46">
        <f>E33/D33*100</f>
        <v>91.10725522463143</v>
      </c>
    </row>
    <row r="34" spans="1:6" s="114" customFormat="1" ht="15.75" customHeight="1" x14ac:dyDescent="0.25">
      <c r="A34" s="155" t="s">
        <v>201</v>
      </c>
      <c r="B34" s="154" t="s">
        <v>89</v>
      </c>
      <c r="C34" s="111" t="s">
        <v>101</v>
      </c>
      <c r="D34" s="113">
        <f>'КБ+ софин. МБ'!C102</f>
        <v>0</v>
      </c>
      <c r="E34" s="113">
        <f>'КБ+ софин. МБ'!D102</f>
        <v>0</v>
      </c>
      <c r="F34" s="41">
        <v>0</v>
      </c>
    </row>
    <row r="35" spans="1:6" ht="15.75" customHeight="1" x14ac:dyDescent="0.25">
      <c r="A35" s="155"/>
      <c r="B35" s="154"/>
      <c r="C35" s="111" t="s">
        <v>18</v>
      </c>
      <c r="D35" s="113">
        <f>'КБ+ софин. МБ'!C103</f>
        <v>0</v>
      </c>
      <c r="E35" s="113">
        <f>'КБ+ софин. МБ'!D103</f>
        <v>0</v>
      </c>
      <c r="F35" s="41">
        <v>0</v>
      </c>
    </row>
    <row r="36" spans="1:6" ht="35.25" customHeight="1" x14ac:dyDescent="0.25">
      <c r="A36" s="155"/>
      <c r="B36" s="154"/>
      <c r="C36" s="111" t="s">
        <v>86</v>
      </c>
      <c r="D36" s="113">
        <f>'КБ+ софин. МБ'!C104</f>
        <v>0</v>
      </c>
      <c r="E36" s="113">
        <f>'КБ+ софин. МБ'!D104</f>
        <v>0</v>
      </c>
      <c r="F36" s="41">
        <v>0</v>
      </c>
    </row>
    <row r="37" spans="1:6" s="47" customFormat="1" ht="15.75" customHeight="1" x14ac:dyDescent="0.25">
      <c r="A37" s="155"/>
      <c r="B37" s="154"/>
      <c r="C37" s="98" t="s">
        <v>21</v>
      </c>
      <c r="D37" s="45">
        <f>D35+D36+D34</f>
        <v>0</v>
      </c>
      <c r="E37" s="45">
        <f>E35+E36+E34</f>
        <v>0</v>
      </c>
      <c r="F37" s="46">
        <v>0</v>
      </c>
    </row>
    <row r="38" spans="1:6" s="116" customFormat="1" ht="15.75" customHeight="1" x14ac:dyDescent="0.25">
      <c r="A38" s="155" t="s">
        <v>582</v>
      </c>
      <c r="B38" s="154" t="s">
        <v>89</v>
      </c>
      <c r="C38" s="115" t="s">
        <v>101</v>
      </c>
      <c r="D38" s="113">
        <f>'КБ+ софин. МБ'!C106</f>
        <v>0</v>
      </c>
      <c r="E38" s="113">
        <f>'КБ+ софин. МБ'!D106</f>
        <v>0</v>
      </c>
      <c r="F38" s="41">
        <v>0</v>
      </c>
    </row>
    <row r="39" spans="1:6" ht="15.75" customHeight="1" x14ac:dyDescent="0.25">
      <c r="A39" s="155"/>
      <c r="B39" s="154"/>
      <c r="C39" s="111" t="s">
        <v>18</v>
      </c>
      <c r="D39" s="40">
        <f>'КБ+ софин. МБ'!C107</f>
        <v>0</v>
      </c>
      <c r="E39" s="40">
        <f>'КБ+ софин. МБ'!D107</f>
        <v>0</v>
      </c>
      <c r="F39" s="41">
        <v>0</v>
      </c>
    </row>
    <row r="40" spans="1:6" ht="33" customHeight="1" x14ac:dyDescent="0.25">
      <c r="A40" s="155"/>
      <c r="B40" s="154"/>
      <c r="C40" s="111" t="s">
        <v>86</v>
      </c>
      <c r="D40" s="40">
        <f>'КБ+ софин. МБ'!C108</f>
        <v>0</v>
      </c>
      <c r="E40" s="40">
        <f>'КБ+ софин. МБ'!D108</f>
        <v>0</v>
      </c>
      <c r="F40" s="41">
        <v>0</v>
      </c>
    </row>
    <row r="41" spans="1:6" s="47" customFormat="1" ht="15.75" customHeight="1" x14ac:dyDescent="0.25">
      <c r="A41" s="155"/>
      <c r="B41" s="154"/>
      <c r="C41" s="98" t="s">
        <v>21</v>
      </c>
      <c r="D41" s="45">
        <f>D39+D40+D38</f>
        <v>0</v>
      </c>
      <c r="E41" s="45">
        <f>E39+E40+E38</f>
        <v>0</v>
      </c>
      <c r="F41" s="46">
        <v>0</v>
      </c>
    </row>
    <row r="42" spans="1:6" s="114" customFormat="1" ht="15.75" customHeight="1" x14ac:dyDescent="0.25">
      <c r="A42" s="155" t="s">
        <v>202</v>
      </c>
      <c r="B42" s="154" t="s">
        <v>89</v>
      </c>
      <c r="C42" s="115" t="s">
        <v>101</v>
      </c>
      <c r="D42" s="113">
        <f>'КБ+ софин. МБ'!C110</f>
        <v>0</v>
      </c>
      <c r="E42" s="113">
        <f>'КБ+ софин. МБ'!D110</f>
        <v>0</v>
      </c>
      <c r="F42" s="41">
        <v>0</v>
      </c>
    </row>
    <row r="43" spans="1:6" ht="15.75" customHeight="1" x14ac:dyDescent="0.25">
      <c r="A43" s="155"/>
      <c r="B43" s="154"/>
      <c r="C43" s="111" t="s">
        <v>18</v>
      </c>
      <c r="D43" s="113">
        <f>'КБ+ софин. МБ'!C111</f>
        <v>0</v>
      </c>
      <c r="E43" s="113">
        <f>'КБ+ софин. МБ'!D111</f>
        <v>0</v>
      </c>
      <c r="F43" s="41">
        <v>0</v>
      </c>
    </row>
    <row r="44" spans="1:6" ht="15.75" customHeight="1" x14ac:dyDescent="0.25">
      <c r="A44" s="155"/>
      <c r="B44" s="154"/>
      <c r="C44" s="111" t="s">
        <v>86</v>
      </c>
      <c r="D44" s="113">
        <f>'КБ+ софин. МБ'!C112</f>
        <v>0</v>
      </c>
      <c r="E44" s="113">
        <f>'КБ+ софин. МБ'!D112</f>
        <v>0</v>
      </c>
      <c r="F44" s="41">
        <v>0</v>
      </c>
    </row>
    <row r="45" spans="1:6" s="47" customFormat="1" ht="18" customHeight="1" x14ac:dyDescent="0.25">
      <c r="A45" s="155"/>
      <c r="B45" s="154"/>
      <c r="C45" s="98" t="s">
        <v>21</v>
      </c>
      <c r="D45" s="45">
        <f>D43+D44+D42</f>
        <v>0</v>
      </c>
      <c r="E45" s="45">
        <f>E43+E44+E42</f>
        <v>0</v>
      </c>
      <c r="F45" s="46">
        <v>0</v>
      </c>
    </row>
    <row r="46" spans="1:6" s="47" customFormat="1" ht="15.75" customHeight="1" x14ac:dyDescent="0.25">
      <c r="A46" s="153" t="s">
        <v>271</v>
      </c>
      <c r="B46" s="154">
        <v>4</v>
      </c>
      <c r="C46" s="115" t="s">
        <v>101</v>
      </c>
      <c r="D46" s="117">
        <f>'КБ+ софин. МБ'!C118</f>
        <v>31045.3</v>
      </c>
      <c r="E46" s="117">
        <f>'КБ+ софин. МБ'!D118</f>
        <v>31045.1</v>
      </c>
      <c r="F46" s="41">
        <f>E46/D46*100</f>
        <v>99.999355780101979</v>
      </c>
    </row>
    <row r="47" spans="1:6" ht="15.75" customHeight="1" x14ac:dyDescent="0.25">
      <c r="A47" s="153"/>
      <c r="B47" s="154"/>
      <c r="C47" s="118" t="s">
        <v>18</v>
      </c>
      <c r="D47" s="117">
        <f>'КБ+ софин. МБ'!C119</f>
        <v>137985.79999999999</v>
      </c>
      <c r="E47" s="117">
        <f>'КБ+ софин. МБ'!D119</f>
        <v>84106.299999999988</v>
      </c>
      <c r="F47" s="41">
        <f>E47/D47*100</f>
        <v>60.952866164489386</v>
      </c>
    </row>
    <row r="48" spans="1:6" ht="174" customHeight="1" x14ac:dyDescent="0.25">
      <c r="A48" s="153"/>
      <c r="B48" s="154"/>
      <c r="C48" s="111" t="s">
        <v>86</v>
      </c>
      <c r="D48" s="117">
        <f>'КБ+ софин. МБ'!C120</f>
        <v>9533.2000000000007</v>
      </c>
      <c r="E48" s="117">
        <f>'КБ+ софин. МБ'!D120</f>
        <v>6697</v>
      </c>
      <c r="F48" s="41">
        <f>E48/D48*100</f>
        <v>70.249234255024533</v>
      </c>
    </row>
    <row r="49" spans="1:6" s="49" customFormat="1" ht="17.25" customHeight="1" x14ac:dyDescent="0.25">
      <c r="A49" s="153"/>
      <c r="B49" s="154"/>
      <c r="C49" s="98" t="s">
        <v>21</v>
      </c>
      <c r="D49" s="45">
        <f>D47+D48+D46</f>
        <v>178564.3</v>
      </c>
      <c r="E49" s="45">
        <f>E47+E48+E46</f>
        <v>121848.4</v>
      </c>
      <c r="F49" s="46">
        <f>E49/D49*100</f>
        <v>68.237828054095914</v>
      </c>
    </row>
    <row r="50" spans="1:6" ht="15.75" customHeight="1" x14ac:dyDescent="0.25">
      <c r="A50" s="155" t="s">
        <v>179</v>
      </c>
      <c r="B50" s="154" t="s">
        <v>89</v>
      </c>
      <c r="C50" s="115" t="s">
        <v>101</v>
      </c>
      <c r="D50" s="113">
        <f>'КБ+ софин. МБ'!C114</f>
        <v>0</v>
      </c>
      <c r="E50" s="113">
        <f>'КБ+ софин. МБ'!D114</f>
        <v>0</v>
      </c>
      <c r="F50" s="41">
        <v>0</v>
      </c>
    </row>
    <row r="51" spans="1:6" ht="15.75" customHeight="1" x14ac:dyDescent="0.25">
      <c r="A51" s="155"/>
      <c r="B51" s="154"/>
      <c r="C51" s="111" t="s">
        <v>18</v>
      </c>
      <c r="D51" s="40">
        <f>'КБ+ софин. МБ'!C115</f>
        <v>0</v>
      </c>
      <c r="E51" s="40">
        <f>'КБ+ софин. МБ'!D115</f>
        <v>0</v>
      </c>
      <c r="F51" s="41">
        <v>0</v>
      </c>
    </row>
    <row r="52" spans="1:6" ht="34.5" customHeight="1" x14ac:dyDescent="0.25">
      <c r="A52" s="155"/>
      <c r="B52" s="154"/>
      <c r="C52" s="111" t="s">
        <v>86</v>
      </c>
      <c r="D52" s="40">
        <f>'КБ+ софин. МБ'!C116</f>
        <v>0</v>
      </c>
      <c r="E52" s="40">
        <f>'КБ+ софин. МБ'!D116</f>
        <v>0</v>
      </c>
      <c r="F52" s="41">
        <v>0</v>
      </c>
    </row>
    <row r="53" spans="1:6" s="47" customFormat="1" ht="16.5" customHeight="1" x14ac:dyDescent="0.25">
      <c r="A53" s="155"/>
      <c r="B53" s="154"/>
      <c r="C53" s="98" t="s">
        <v>21</v>
      </c>
      <c r="D53" s="45">
        <f>D50+D51+D52</f>
        <v>0</v>
      </c>
      <c r="E53" s="45">
        <f>E50+E51+E52</f>
        <v>0</v>
      </c>
      <c r="F53" s="46">
        <v>0</v>
      </c>
    </row>
    <row r="54" spans="1:6" s="47" customFormat="1" ht="15" customHeight="1" x14ac:dyDescent="0.25">
      <c r="A54" s="157" t="s">
        <v>95</v>
      </c>
      <c r="B54" s="156">
        <v>6</v>
      </c>
      <c r="C54" s="99" t="s">
        <v>101</v>
      </c>
      <c r="D54" s="50">
        <f t="shared" ref="D54:E57" si="4">D6+D10+D14+D18+D22+D26+D30+D34+D38+D42+D46+D50</f>
        <v>32930.9</v>
      </c>
      <c r="E54" s="50">
        <f t="shared" si="4"/>
        <v>32930.6</v>
      </c>
      <c r="F54" s="51">
        <f>E54/D54*100</f>
        <v>99.999089001515287</v>
      </c>
    </row>
    <row r="55" spans="1:6" s="52" customFormat="1" ht="16.5" customHeight="1" x14ac:dyDescent="0.25">
      <c r="A55" s="157"/>
      <c r="B55" s="156"/>
      <c r="C55" s="99" t="s">
        <v>18</v>
      </c>
      <c r="D55" s="50">
        <f t="shared" si="4"/>
        <v>206433.2</v>
      </c>
      <c r="E55" s="50">
        <f t="shared" si="4"/>
        <v>146608.9</v>
      </c>
      <c r="F55" s="51">
        <f>E55/D55*100</f>
        <v>71.020020035536916</v>
      </c>
    </row>
    <row r="56" spans="1:6" s="52" customFormat="1" ht="15.75" customHeight="1" x14ac:dyDescent="0.25">
      <c r="A56" s="157"/>
      <c r="B56" s="156"/>
      <c r="C56" s="99" t="s">
        <v>19</v>
      </c>
      <c r="D56" s="50">
        <f t="shared" si="4"/>
        <v>14738.6</v>
      </c>
      <c r="E56" s="50">
        <f t="shared" si="4"/>
        <v>11589.5</v>
      </c>
      <c r="F56" s="51">
        <f>E56/D56*100</f>
        <v>78.633655842481645</v>
      </c>
    </row>
    <row r="57" spans="1:6" s="52" customFormat="1" ht="14.25" customHeight="1" x14ac:dyDescent="0.25">
      <c r="A57" s="157"/>
      <c r="B57" s="156"/>
      <c r="C57" s="99" t="s">
        <v>21</v>
      </c>
      <c r="D57" s="50">
        <f t="shared" si="4"/>
        <v>254102.7</v>
      </c>
      <c r="E57" s="50">
        <f t="shared" si="4"/>
        <v>191129</v>
      </c>
      <c r="F57" s="51">
        <f>E57/D57*100</f>
        <v>75.21722516132256</v>
      </c>
    </row>
    <row r="58" spans="1:6" s="48" customFormat="1" ht="16.5" customHeight="1" x14ac:dyDescent="0.25">
      <c r="A58" s="161" t="s">
        <v>85</v>
      </c>
      <c r="B58" s="161"/>
      <c r="C58" s="161"/>
      <c r="D58" s="161"/>
      <c r="E58" s="161"/>
      <c r="F58" s="161"/>
    </row>
    <row r="59" spans="1:6" s="48" customFormat="1" ht="15.75" customHeight="1" x14ac:dyDescent="0.25">
      <c r="A59" s="119" t="s">
        <v>1</v>
      </c>
      <c r="B59" s="111" t="s">
        <v>89</v>
      </c>
      <c r="C59" s="111" t="s">
        <v>18</v>
      </c>
      <c r="D59" s="40">
        <f>общие!D180</f>
        <v>3065</v>
      </c>
      <c r="E59" s="40">
        <f>общие!E180</f>
        <v>3065</v>
      </c>
      <c r="F59" s="41">
        <f>E59/D59*100</f>
        <v>100</v>
      </c>
    </row>
    <row r="60" spans="1:6" s="48" customFormat="1" ht="15.75" customHeight="1" x14ac:dyDescent="0.25">
      <c r="A60" s="119" t="s">
        <v>0</v>
      </c>
      <c r="B60" s="111" t="s">
        <v>89</v>
      </c>
      <c r="C60" s="111" t="s">
        <v>18</v>
      </c>
      <c r="D60" s="40">
        <v>0</v>
      </c>
      <c r="E60" s="40">
        <v>0</v>
      </c>
      <c r="F60" s="41">
        <v>0</v>
      </c>
    </row>
    <row r="61" spans="1:6" s="48" customFormat="1" ht="15.75" customHeight="1" x14ac:dyDescent="0.25">
      <c r="A61" s="119" t="s">
        <v>2</v>
      </c>
      <c r="B61" s="111" t="s">
        <v>89</v>
      </c>
      <c r="C61" s="111" t="s">
        <v>18</v>
      </c>
      <c r="D61" s="40">
        <f>общие!D315</f>
        <v>1288.9000000000001</v>
      </c>
      <c r="E61" s="40">
        <f>общие!E315</f>
        <v>1288.9000000000001</v>
      </c>
      <c r="F61" s="41">
        <f>E61/D61*100</f>
        <v>100</v>
      </c>
    </row>
    <row r="62" spans="1:6" s="48" customFormat="1" ht="15.75" customHeight="1" x14ac:dyDescent="0.25">
      <c r="A62" s="120" t="s">
        <v>3</v>
      </c>
      <c r="B62" s="111" t="s">
        <v>89</v>
      </c>
      <c r="C62" s="111" t="s">
        <v>18</v>
      </c>
      <c r="D62" s="117">
        <f>общие!D317</f>
        <v>1200</v>
      </c>
      <c r="E62" s="117">
        <f>общие!E317</f>
        <v>1200</v>
      </c>
      <c r="F62" s="41">
        <f>E62/D62*100</f>
        <v>100</v>
      </c>
    </row>
    <row r="63" spans="1:6" s="48" customFormat="1" ht="15.75" customHeight="1" x14ac:dyDescent="0.25">
      <c r="A63" s="119" t="s">
        <v>9</v>
      </c>
      <c r="B63" s="111" t="s">
        <v>89</v>
      </c>
      <c r="C63" s="111" t="s">
        <v>18</v>
      </c>
      <c r="D63" s="40">
        <f>общие!D197</f>
        <v>3318.9</v>
      </c>
      <c r="E63" s="40">
        <f>общие!E197</f>
        <v>3318.9</v>
      </c>
      <c r="F63" s="41">
        <f>E63/D63*100</f>
        <v>100</v>
      </c>
    </row>
    <row r="64" spans="1:6" s="48" customFormat="1" ht="15.75" customHeight="1" x14ac:dyDescent="0.25">
      <c r="A64" s="119" t="s">
        <v>8</v>
      </c>
      <c r="B64" s="111" t="s">
        <v>89</v>
      </c>
      <c r="C64" s="111" t="s">
        <v>18</v>
      </c>
      <c r="D64" s="40">
        <v>0</v>
      </c>
      <c r="E64" s="40">
        <v>0</v>
      </c>
      <c r="F64" s="41">
        <v>0</v>
      </c>
    </row>
    <row r="65" spans="1:6" s="48" customFormat="1" ht="15" customHeight="1" x14ac:dyDescent="0.25">
      <c r="A65" s="119" t="s">
        <v>7</v>
      </c>
      <c r="B65" s="111" t="s">
        <v>89</v>
      </c>
      <c r="C65" s="111" t="s">
        <v>18</v>
      </c>
      <c r="D65" s="40">
        <v>0</v>
      </c>
      <c r="E65" s="40">
        <v>0</v>
      </c>
      <c r="F65" s="41">
        <v>0</v>
      </c>
    </row>
    <row r="66" spans="1:6" s="48" customFormat="1" ht="15.75" customHeight="1" x14ac:dyDescent="0.25">
      <c r="A66" s="119" t="s">
        <v>4</v>
      </c>
      <c r="B66" s="111" t="s">
        <v>89</v>
      </c>
      <c r="C66" s="111" t="s">
        <v>18</v>
      </c>
      <c r="D66" s="40">
        <v>0</v>
      </c>
      <c r="E66" s="40">
        <v>0</v>
      </c>
      <c r="F66" s="41">
        <v>0</v>
      </c>
    </row>
    <row r="67" spans="1:6" s="48" customFormat="1" ht="15.75" customHeight="1" x14ac:dyDescent="0.25">
      <c r="A67" s="119" t="s">
        <v>5</v>
      </c>
      <c r="B67" s="111" t="s">
        <v>89</v>
      </c>
      <c r="C67" s="111" t="s">
        <v>18</v>
      </c>
      <c r="D67" s="40">
        <f>общие!D207</f>
        <v>4520.1000000000004</v>
      </c>
      <c r="E67" s="40">
        <f>общие!E207</f>
        <v>4520.1000000000004</v>
      </c>
      <c r="F67" s="41">
        <f>E67/D67*100</f>
        <v>100</v>
      </c>
    </row>
    <row r="68" spans="1:6" s="48" customFormat="1" ht="15.75" customHeight="1" x14ac:dyDescent="0.25">
      <c r="A68" s="119" t="s">
        <v>6</v>
      </c>
      <c r="B68" s="111" t="s">
        <v>89</v>
      </c>
      <c r="C68" s="111" t="s">
        <v>18</v>
      </c>
      <c r="D68" s="40">
        <v>0</v>
      </c>
      <c r="E68" s="40">
        <v>0</v>
      </c>
      <c r="F68" s="41">
        <v>0</v>
      </c>
    </row>
    <row r="69" spans="1:6" s="48" customFormat="1" ht="15.75" customHeight="1" x14ac:dyDescent="0.25">
      <c r="A69" s="119" t="s">
        <v>11</v>
      </c>
      <c r="B69" s="111" t="s">
        <v>89</v>
      </c>
      <c r="C69" s="111" t="s">
        <v>18</v>
      </c>
      <c r="D69" s="40">
        <v>0</v>
      </c>
      <c r="E69" s="40">
        <v>0</v>
      </c>
      <c r="F69" s="41">
        <v>0</v>
      </c>
    </row>
    <row r="70" spans="1:6" s="48" customFormat="1" ht="15.75" customHeight="1" x14ac:dyDescent="0.25">
      <c r="A70" s="119" t="s">
        <v>10</v>
      </c>
      <c r="B70" s="111" t="s">
        <v>89</v>
      </c>
      <c r="C70" s="111" t="s">
        <v>18</v>
      </c>
      <c r="D70" s="40">
        <v>0</v>
      </c>
      <c r="E70" s="40">
        <v>0</v>
      </c>
      <c r="F70" s="41">
        <v>0</v>
      </c>
    </row>
    <row r="71" spans="1:6" s="48" customFormat="1" ht="15" customHeight="1" x14ac:dyDescent="0.25">
      <c r="A71" s="53" t="s">
        <v>12</v>
      </c>
      <c r="B71" s="54" t="s">
        <v>89</v>
      </c>
      <c r="C71" s="54" t="s">
        <v>13</v>
      </c>
      <c r="D71" s="55">
        <f>D59+D60+D61+D62+D66+D67+D68+D65+D64+D63+D70+D69</f>
        <v>13392.9</v>
      </c>
      <c r="E71" s="55">
        <f>E59+E60+E61+E62+E66+E67+E68+E65+E64+E63+E70+E69</f>
        <v>13392.9</v>
      </c>
      <c r="F71" s="51">
        <f>E71/D71*100</f>
        <v>100</v>
      </c>
    </row>
    <row r="72" spans="1:6" s="49" customFormat="1" ht="17.25" customHeight="1" x14ac:dyDescent="0.25">
      <c r="A72" s="158" t="s">
        <v>22</v>
      </c>
      <c r="B72" s="158"/>
      <c r="C72" s="158"/>
      <c r="D72" s="158"/>
      <c r="E72" s="158"/>
      <c r="F72" s="158"/>
    </row>
    <row r="73" spans="1:6" ht="15.75" customHeight="1" x14ac:dyDescent="0.25">
      <c r="A73" s="119" t="s">
        <v>1</v>
      </c>
      <c r="B73" s="118">
        <v>15</v>
      </c>
      <c r="C73" s="111" t="s">
        <v>19</v>
      </c>
      <c r="D73" s="40">
        <f>D89-D8</f>
        <v>90371</v>
      </c>
      <c r="E73" s="40">
        <f>E89-E8</f>
        <v>74279.5</v>
      </c>
      <c r="F73" s="41">
        <f>E73/D73*100</f>
        <v>82.193956025716219</v>
      </c>
    </row>
    <row r="74" spans="1:6" ht="15.75" customHeight="1" x14ac:dyDescent="0.25">
      <c r="A74" s="119" t="s">
        <v>0</v>
      </c>
      <c r="B74" s="118">
        <v>13</v>
      </c>
      <c r="C74" s="111" t="s">
        <v>19</v>
      </c>
      <c r="D74" s="40">
        <f>D93-D12</f>
        <v>93078.6</v>
      </c>
      <c r="E74" s="40">
        <f>E93-E12</f>
        <v>87430.5</v>
      </c>
      <c r="F74" s="41">
        <f t="shared" ref="F74:F84" si="5">E74/D74*100</f>
        <v>93.931902714480003</v>
      </c>
    </row>
    <row r="75" spans="1:6" ht="15.75" customHeight="1" x14ac:dyDescent="0.25">
      <c r="A75" s="119" t="s">
        <v>2</v>
      </c>
      <c r="B75" s="118">
        <v>13</v>
      </c>
      <c r="C75" s="111" t="s">
        <v>19</v>
      </c>
      <c r="D75" s="40">
        <f>D97-D16</f>
        <v>156149.99999999997</v>
      </c>
      <c r="E75" s="40">
        <f>E97-E16</f>
        <v>148890.69999999998</v>
      </c>
      <c r="F75" s="41">
        <f t="shared" si="5"/>
        <v>95.351072686519373</v>
      </c>
    </row>
    <row r="76" spans="1:6" ht="15.75" customHeight="1" x14ac:dyDescent="0.25">
      <c r="A76" s="120" t="s">
        <v>3</v>
      </c>
      <c r="B76" s="118">
        <v>21</v>
      </c>
      <c r="C76" s="111" t="s">
        <v>19</v>
      </c>
      <c r="D76" s="117">
        <f>D101-D20</f>
        <v>148817.29999999999</v>
      </c>
      <c r="E76" s="117">
        <f>E101-E20</f>
        <v>108126.7</v>
      </c>
      <c r="F76" s="41">
        <f t="shared" si="5"/>
        <v>72.65734561774741</v>
      </c>
    </row>
    <row r="77" spans="1:6" ht="15.75" customHeight="1" x14ac:dyDescent="0.25">
      <c r="A77" s="119" t="s">
        <v>9</v>
      </c>
      <c r="B77" s="118">
        <v>19</v>
      </c>
      <c r="C77" s="111" t="s">
        <v>19</v>
      </c>
      <c r="D77" s="40">
        <f>D105-D24</f>
        <v>97222.400000000009</v>
      </c>
      <c r="E77" s="40">
        <f>E105-E24</f>
        <v>93777.8</v>
      </c>
      <c r="F77" s="41">
        <f t="shared" si="5"/>
        <v>96.456989335790922</v>
      </c>
    </row>
    <row r="78" spans="1:6" ht="15.75" customHeight="1" x14ac:dyDescent="0.25">
      <c r="A78" s="119" t="s">
        <v>8</v>
      </c>
      <c r="B78" s="118">
        <v>24</v>
      </c>
      <c r="C78" s="111" t="s">
        <v>19</v>
      </c>
      <c r="D78" s="40">
        <f>D109-D28</f>
        <v>102606.70000000001</v>
      </c>
      <c r="E78" s="40">
        <f>E109-E28</f>
        <v>97736.900000000009</v>
      </c>
      <c r="F78" s="41">
        <f t="shared" si="5"/>
        <v>95.253916167267832</v>
      </c>
    </row>
    <row r="79" spans="1:6" ht="15.75" customHeight="1" x14ac:dyDescent="0.25">
      <c r="A79" s="119" t="s">
        <v>7</v>
      </c>
      <c r="B79" s="118">
        <v>18</v>
      </c>
      <c r="C79" s="111" t="s">
        <v>19</v>
      </c>
      <c r="D79" s="40">
        <f>D113-D32</f>
        <v>125283.29999999999</v>
      </c>
      <c r="E79" s="40">
        <f>E113-E32</f>
        <v>113203.29999999999</v>
      </c>
      <c r="F79" s="41">
        <f t="shared" si="5"/>
        <v>90.35785296204682</v>
      </c>
    </row>
    <row r="80" spans="1:6" ht="15.75" customHeight="1" x14ac:dyDescent="0.25">
      <c r="A80" s="119" t="s">
        <v>4</v>
      </c>
      <c r="B80" s="118">
        <v>20</v>
      </c>
      <c r="C80" s="111" t="s">
        <v>19</v>
      </c>
      <c r="D80" s="40">
        <f>D117-D36</f>
        <v>97741.6</v>
      </c>
      <c r="E80" s="40">
        <f>E117-E36</f>
        <v>90738.8</v>
      </c>
      <c r="F80" s="41">
        <f t="shared" si="5"/>
        <v>92.835394550529145</v>
      </c>
    </row>
    <row r="81" spans="1:6" ht="15.75" customHeight="1" x14ac:dyDescent="0.25">
      <c r="A81" s="119" t="s">
        <v>5</v>
      </c>
      <c r="B81" s="118">
        <v>20</v>
      </c>
      <c r="C81" s="111" t="s">
        <v>19</v>
      </c>
      <c r="D81" s="40">
        <f>D121-D40</f>
        <v>152814.59999999998</v>
      </c>
      <c r="E81" s="40">
        <f>E121-E40</f>
        <v>147886.6</v>
      </c>
      <c r="F81" s="41">
        <f t="shared" si="5"/>
        <v>96.775177240918097</v>
      </c>
    </row>
    <row r="82" spans="1:6" ht="15.75" customHeight="1" x14ac:dyDescent="0.25">
      <c r="A82" s="119" t="s">
        <v>6</v>
      </c>
      <c r="B82" s="118">
        <v>25</v>
      </c>
      <c r="C82" s="111" t="s">
        <v>19</v>
      </c>
      <c r="D82" s="40">
        <f>D125-D44</f>
        <v>851402.6</v>
      </c>
      <c r="E82" s="40">
        <f>E125-E44</f>
        <v>777807.39999999991</v>
      </c>
      <c r="F82" s="41">
        <f t="shared" si="5"/>
        <v>91.356004785515083</v>
      </c>
    </row>
    <row r="83" spans="1:6" ht="15.75" customHeight="1" x14ac:dyDescent="0.25">
      <c r="A83" s="119" t="s">
        <v>11</v>
      </c>
      <c r="B83" s="118">
        <v>27</v>
      </c>
      <c r="C83" s="111" t="s">
        <v>19</v>
      </c>
      <c r="D83" s="40">
        <f>D129-D48</f>
        <v>507615.49999999994</v>
      </c>
      <c r="E83" s="40">
        <f>E129-E48</f>
        <v>453734.1</v>
      </c>
      <c r="F83" s="41">
        <f t="shared" si="5"/>
        <v>89.385391108033545</v>
      </c>
    </row>
    <row r="84" spans="1:6" ht="15.75" customHeight="1" x14ac:dyDescent="0.25">
      <c r="A84" s="119" t="s">
        <v>10</v>
      </c>
      <c r="B84" s="118">
        <v>20</v>
      </c>
      <c r="C84" s="111" t="s">
        <v>19</v>
      </c>
      <c r="D84" s="40">
        <f>D133-D52</f>
        <v>124584.90000000001</v>
      </c>
      <c r="E84" s="40">
        <f>E133-E52</f>
        <v>90467</v>
      </c>
      <c r="F84" s="41">
        <f t="shared" si="5"/>
        <v>72.614739025355391</v>
      </c>
    </row>
    <row r="85" spans="1:6" s="52" customFormat="1" ht="16.5" customHeight="1" x14ac:dyDescent="0.25">
      <c r="A85" s="53" t="s">
        <v>12</v>
      </c>
      <c r="B85" s="54">
        <f>SUM(B73:B84)</f>
        <v>235</v>
      </c>
      <c r="C85" s="54" t="s">
        <v>13</v>
      </c>
      <c r="D85" s="55">
        <f>D73+D74+D75+D76+D80+D81+D82+D79+D78+D77+D84+D83</f>
        <v>2547688.4999999995</v>
      </c>
      <c r="E85" s="55">
        <f>E73+E74+E75+E76+E80+E81+E82+E79+E78+E77+E84+E83</f>
        <v>2284079.2999999998</v>
      </c>
      <c r="F85" s="51">
        <f>E85/D85*100</f>
        <v>89.653005067142246</v>
      </c>
    </row>
    <row r="86" spans="1:6" s="49" customFormat="1" ht="17.25" customHeight="1" x14ac:dyDescent="0.25">
      <c r="A86" s="158" t="s">
        <v>162</v>
      </c>
      <c r="B86" s="158"/>
      <c r="C86" s="158"/>
      <c r="D86" s="158"/>
      <c r="E86" s="158"/>
      <c r="F86" s="158"/>
    </row>
    <row r="87" spans="1:6" ht="15.75" customHeight="1" x14ac:dyDescent="0.25">
      <c r="A87" s="155" t="s">
        <v>1</v>
      </c>
      <c r="B87" s="154" t="s">
        <v>89</v>
      </c>
      <c r="C87" s="115" t="s">
        <v>101</v>
      </c>
      <c r="D87" s="40">
        <f>общие!D395</f>
        <v>0</v>
      </c>
      <c r="E87" s="40">
        <f>общие!E395</f>
        <v>0</v>
      </c>
      <c r="F87" s="41">
        <v>0</v>
      </c>
    </row>
    <row r="88" spans="1:6" ht="15.75" customHeight="1" x14ac:dyDescent="0.25">
      <c r="A88" s="155"/>
      <c r="B88" s="154"/>
      <c r="C88" s="111" t="s">
        <v>18</v>
      </c>
      <c r="D88" s="121">
        <f>общие!D396</f>
        <v>3465</v>
      </c>
      <c r="E88" s="121">
        <f>общие!E396</f>
        <v>3465</v>
      </c>
      <c r="F88" s="41">
        <f>E88/D88*100</f>
        <v>100</v>
      </c>
    </row>
    <row r="89" spans="1:6" ht="15.75" customHeight="1" x14ac:dyDescent="0.25">
      <c r="A89" s="155"/>
      <c r="B89" s="154"/>
      <c r="C89" s="111" t="s">
        <v>19</v>
      </c>
      <c r="D89" s="40">
        <f>общие!D397</f>
        <v>90371</v>
      </c>
      <c r="E89" s="40">
        <f>общие!E397</f>
        <v>74279.5</v>
      </c>
      <c r="F89" s="41">
        <f>E89/D89*100</f>
        <v>82.193956025716219</v>
      </c>
    </row>
    <row r="90" spans="1:6" s="57" customFormat="1" ht="15.75" customHeight="1" x14ac:dyDescent="0.25">
      <c r="A90" s="155"/>
      <c r="B90" s="154"/>
      <c r="C90" s="122" t="s">
        <v>21</v>
      </c>
      <c r="D90" s="123">
        <f>D88+D89+D87</f>
        <v>93836</v>
      </c>
      <c r="E90" s="123">
        <f>E88+E89</f>
        <v>77744.5</v>
      </c>
      <c r="F90" s="124">
        <f>E90/D90*100</f>
        <v>82.851464256788447</v>
      </c>
    </row>
    <row r="91" spans="1:6" s="112" customFormat="1" ht="15.75" customHeight="1" x14ac:dyDescent="0.25">
      <c r="A91" s="155" t="s">
        <v>0</v>
      </c>
      <c r="B91" s="154" t="s">
        <v>89</v>
      </c>
      <c r="C91" s="115" t="s">
        <v>101</v>
      </c>
      <c r="D91" s="113">
        <f>общие!D399</f>
        <v>1060.8</v>
      </c>
      <c r="E91" s="113">
        <f>общие!E399</f>
        <v>1060.7</v>
      </c>
      <c r="F91" s="41">
        <f t="shared" ref="F91:F92" si="6">E91/D91*100</f>
        <v>99.990573152337873</v>
      </c>
    </row>
    <row r="92" spans="1:6" ht="15.75" customHeight="1" x14ac:dyDescent="0.25">
      <c r="A92" s="155"/>
      <c r="B92" s="154"/>
      <c r="C92" s="111" t="s">
        <v>18</v>
      </c>
      <c r="D92" s="121">
        <f>общие!D400</f>
        <v>44.2</v>
      </c>
      <c r="E92" s="121">
        <f>общие!E400</f>
        <v>44.2</v>
      </c>
      <c r="F92" s="41">
        <f t="shared" si="6"/>
        <v>100</v>
      </c>
    </row>
    <row r="93" spans="1:6" ht="15.75" customHeight="1" x14ac:dyDescent="0.25">
      <c r="A93" s="155"/>
      <c r="B93" s="154"/>
      <c r="C93" s="111" t="s">
        <v>19</v>
      </c>
      <c r="D93" s="40">
        <f>общие!D401</f>
        <v>94577.600000000006</v>
      </c>
      <c r="E93" s="40">
        <f>общие!E401</f>
        <v>88929.5</v>
      </c>
      <c r="F93" s="41">
        <f>E93/D93*100</f>
        <v>94.028078530222786</v>
      </c>
    </row>
    <row r="94" spans="1:6" s="57" customFormat="1" ht="15.75" customHeight="1" x14ac:dyDescent="0.25">
      <c r="A94" s="155"/>
      <c r="B94" s="154"/>
      <c r="C94" s="122" t="s">
        <v>21</v>
      </c>
      <c r="D94" s="123">
        <f>D92+D93+D91</f>
        <v>95682.6</v>
      </c>
      <c r="E94" s="123">
        <f>E92+E93+E91</f>
        <v>90034.4</v>
      </c>
      <c r="F94" s="124">
        <f>E94/D94*100</f>
        <v>94.096941345657399</v>
      </c>
    </row>
    <row r="95" spans="1:6" s="114" customFormat="1" ht="15.75" customHeight="1" x14ac:dyDescent="0.25">
      <c r="A95" s="155" t="s">
        <v>2</v>
      </c>
      <c r="B95" s="154" t="s">
        <v>89</v>
      </c>
      <c r="C95" s="115" t="s">
        <v>101</v>
      </c>
      <c r="D95" s="113">
        <f>общие!D403</f>
        <v>0</v>
      </c>
      <c r="E95" s="113">
        <f>общие!E403</f>
        <v>0</v>
      </c>
      <c r="F95" s="41">
        <v>0</v>
      </c>
    </row>
    <row r="96" spans="1:6" ht="15.75" customHeight="1" x14ac:dyDescent="0.25">
      <c r="A96" s="155"/>
      <c r="B96" s="154"/>
      <c r="C96" s="111" t="s">
        <v>18</v>
      </c>
      <c r="D96" s="113">
        <f>общие!D404</f>
        <v>1288.9000000000001</v>
      </c>
      <c r="E96" s="113">
        <f>общие!E404</f>
        <v>1288.9000000000001</v>
      </c>
      <c r="F96" s="41">
        <f>E96/D96*100</f>
        <v>100</v>
      </c>
    </row>
    <row r="97" spans="1:6" ht="15.75" customHeight="1" x14ac:dyDescent="0.25">
      <c r="A97" s="155"/>
      <c r="B97" s="154"/>
      <c r="C97" s="111" t="s">
        <v>19</v>
      </c>
      <c r="D97" s="113">
        <f>общие!D405</f>
        <v>156149.99999999997</v>
      </c>
      <c r="E97" s="113">
        <f>общие!E405</f>
        <v>148890.69999999998</v>
      </c>
      <c r="F97" s="41">
        <f>E97/D97*100</f>
        <v>95.351072686519373</v>
      </c>
    </row>
    <row r="98" spans="1:6" s="57" customFormat="1" ht="15.75" customHeight="1" x14ac:dyDescent="0.25">
      <c r="A98" s="155"/>
      <c r="B98" s="154"/>
      <c r="C98" s="122" t="s">
        <v>21</v>
      </c>
      <c r="D98" s="123">
        <f>D96+D97+D95</f>
        <v>157438.89999999997</v>
      </c>
      <c r="E98" s="123">
        <f>E96+E97+E95</f>
        <v>150179.59999999998</v>
      </c>
      <c r="F98" s="124">
        <f>E98/D98*100</f>
        <v>95.389131910855582</v>
      </c>
    </row>
    <row r="99" spans="1:6" s="112" customFormat="1" ht="15.75" customHeight="1" x14ac:dyDescent="0.25">
      <c r="A99" s="159" t="s">
        <v>3</v>
      </c>
      <c r="B99" s="154" t="s">
        <v>89</v>
      </c>
      <c r="C99" s="115" t="s">
        <v>101</v>
      </c>
      <c r="D99" s="113">
        <f>общие!D407</f>
        <v>0</v>
      </c>
      <c r="E99" s="113">
        <f>общие!E407</f>
        <v>0</v>
      </c>
      <c r="F99" s="41">
        <v>0</v>
      </c>
    </row>
    <row r="100" spans="1:6" ht="15.75" customHeight="1" x14ac:dyDescent="0.25">
      <c r="A100" s="159"/>
      <c r="B100" s="154"/>
      <c r="C100" s="111" t="s">
        <v>18</v>
      </c>
      <c r="D100" s="113">
        <f>общие!D408</f>
        <v>1800</v>
      </c>
      <c r="E100" s="113">
        <f>общие!E408</f>
        <v>1800</v>
      </c>
      <c r="F100" s="41">
        <f t="shared" ref="F100:F106" si="7">E100/D100*100</f>
        <v>100</v>
      </c>
    </row>
    <row r="101" spans="1:6" ht="15.75" customHeight="1" x14ac:dyDescent="0.25">
      <c r="A101" s="159"/>
      <c r="B101" s="154"/>
      <c r="C101" s="111" t="s">
        <v>19</v>
      </c>
      <c r="D101" s="113">
        <f>общие!D409</f>
        <v>148817.29999999999</v>
      </c>
      <c r="E101" s="113">
        <f>общие!E409</f>
        <v>108126.7</v>
      </c>
      <c r="F101" s="41">
        <f t="shared" si="7"/>
        <v>72.65734561774741</v>
      </c>
    </row>
    <row r="102" spans="1:6" s="57" customFormat="1" ht="15.75" customHeight="1" x14ac:dyDescent="0.25">
      <c r="A102" s="159"/>
      <c r="B102" s="154"/>
      <c r="C102" s="122" t="s">
        <v>21</v>
      </c>
      <c r="D102" s="123">
        <f>D100+D101+D99</f>
        <v>150617.29999999999</v>
      </c>
      <c r="E102" s="123">
        <f>E100+E101+E99</f>
        <v>109926.7</v>
      </c>
      <c r="F102" s="124">
        <f t="shared" si="7"/>
        <v>72.984112714807665</v>
      </c>
    </row>
    <row r="103" spans="1:6" s="112" customFormat="1" ht="15.75" customHeight="1" x14ac:dyDescent="0.25">
      <c r="A103" s="155" t="s">
        <v>9</v>
      </c>
      <c r="B103" s="154" t="s">
        <v>89</v>
      </c>
      <c r="C103" s="115" t="s">
        <v>101</v>
      </c>
      <c r="D103" s="113">
        <f>общие!D415</f>
        <v>824.8</v>
      </c>
      <c r="E103" s="113">
        <f>общие!E415</f>
        <v>824.8</v>
      </c>
      <c r="F103" s="41">
        <f t="shared" si="7"/>
        <v>100</v>
      </c>
    </row>
    <row r="104" spans="1:6" s="48" customFormat="1" ht="15.75" customHeight="1" x14ac:dyDescent="0.25">
      <c r="A104" s="155"/>
      <c r="B104" s="154"/>
      <c r="C104" s="111" t="s">
        <v>18</v>
      </c>
      <c r="D104" s="113">
        <f>общие!D416</f>
        <v>3872</v>
      </c>
      <c r="E104" s="113">
        <f>общие!E416</f>
        <v>3872</v>
      </c>
      <c r="F104" s="41">
        <f t="shared" si="7"/>
        <v>100</v>
      </c>
    </row>
    <row r="105" spans="1:6" s="48" customFormat="1" ht="15.75" customHeight="1" x14ac:dyDescent="0.25">
      <c r="A105" s="155"/>
      <c r="B105" s="154"/>
      <c r="C105" s="111" t="s">
        <v>19</v>
      </c>
      <c r="D105" s="113">
        <f>общие!D417</f>
        <v>97410.3</v>
      </c>
      <c r="E105" s="113">
        <f>общие!E417</f>
        <v>93965.7</v>
      </c>
      <c r="F105" s="41">
        <f t="shared" si="7"/>
        <v>96.463823640826476</v>
      </c>
    </row>
    <row r="106" spans="1:6" s="48" customFormat="1" ht="15.75" customHeight="1" x14ac:dyDescent="0.25">
      <c r="A106" s="155"/>
      <c r="B106" s="154"/>
      <c r="C106" s="122" t="s">
        <v>21</v>
      </c>
      <c r="D106" s="123">
        <f>D104+D105+D103</f>
        <v>102107.1</v>
      </c>
      <c r="E106" s="123">
        <f>E104+E105+E103</f>
        <v>98662.5</v>
      </c>
      <c r="F106" s="124">
        <f t="shared" si="7"/>
        <v>96.626483368933208</v>
      </c>
    </row>
    <row r="107" spans="1:6" s="112" customFormat="1" ht="15.75" customHeight="1" x14ac:dyDescent="0.25">
      <c r="A107" s="155" t="s">
        <v>8</v>
      </c>
      <c r="B107" s="154" t="s">
        <v>89</v>
      </c>
      <c r="C107" s="115" t="s">
        <v>101</v>
      </c>
      <c r="D107" s="113">
        <f>общие!D411</f>
        <v>0</v>
      </c>
      <c r="E107" s="113">
        <f>общие!E411</f>
        <v>0</v>
      </c>
      <c r="F107" s="41">
        <v>0</v>
      </c>
    </row>
    <row r="108" spans="1:6" s="48" customFormat="1" ht="15.75" customHeight="1" x14ac:dyDescent="0.25">
      <c r="A108" s="155"/>
      <c r="B108" s="154"/>
      <c r="C108" s="111" t="s">
        <v>18</v>
      </c>
      <c r="D108" s="113">
        <f>общие!D412</f>
        <v>0</v>
      </c>
      <c r="E108" s="113">
        <f>общие!E412</f>
        <v>0</v>
      </c>
      <c r="F108" s="41">
        <v>0</v>
      </c>
    </row>
    <row r="109" spans="1:6" s="48" customFormat="1" ht="15.75" customHeight="1" x14ac:dyDescent="0.25">
      <c r="A109" s="155"/>
      <c r="B109" s="154"/>
      <c r="C109" s="111" t="s">
        <v>19</v>
      </c>
      <c r="D109" s="113">
        <f>общие!D413</f>
        <v>102606.70000000001</v>
      </c>
      <c r="E109" s="113">
        <f>общие!E413</f>
        <v>97736.900000000009</v>
      </c>
      <c r="F109" s="41">
        <f>E109/D109*100</f>
        <v>95.253916167267832</v>
      </c>
    </row>
    <row r="110" spans="1:6" s="48" customFormat="1" ht="15.75" customHeight="1" x14ac:dyDescent="0.25">
      <c r="A110" s="155"/>
      <c r="B110" s="154"/>
      <c r="C110" s="122" t="s">
        <v>21</v>
      </c>
      <c r="D110" s="123">
        <f>D108+D109+D107</f>
        <v>102606.70000000001</v>
      </c>
      <c r="E110" s="123">
        <f>E108+E109+E107</f>
        <v>97736.900000000009</v>
      </c>
      <c r="F110" s="124">
        <f>E110/D110*100</f>
        <v>95.253916167267832</v>
      </c>
    </row>
    <row r="111" spans="1:6" s="112" customFormat="1" ht="15.75" customHeight="1" x14ac:dyDescent="0.25">
      <c r="A111" s="155" t="s">
        <v>7</v>
      </c>
      <c r="B111" s="154" t="s">
        <v>89</v>
      </c>
      <c r="C111" s="115" t="s">
        <v>101</v>
      </c>
      <c r="D111" s="113">
        <f>общие!D419</f>
        <v>0</v>
      </c>
      <c r="E111" s="113">
        <f>общие!E419</f>
        <v>0</v>
      </c>
      <c r="F111" s="41">
        <v>0</v>
      </c>
    </row>
    <row r="112" spans="1:6" s="48" customFormat="1" ht="15.75" customHeight="1" x14ac:dyDescent="0.25">
      <c r="A112" s="155"/>
      <c r="B112" s="154"/>
      <c r="C112" s="111" t="s">
        <v>18</v>
      </c>
      <c r="D112" s="113">
        <f>общие!D420</f>
        <v>66850.100000000006</v>
      </c>
      <c r="E112" s="113">
        <f>общие!E420</f>
        <v>60905.3</v>
      </c>
      <c r="F112" s="41">
        <f>E112/D112*100</f>
        <v>91.10726835113185</v>
      </c>
    </row>
    <row r="113" spans="1:6" s="48" customFormat="1" ht="15.75" customHeight="1" x14ac:dyDescent="0.25">
      <c r="A113" s="155"/>
      <c r="B113" s="154"/>
      <c r="C113" s="111" t="s">
        <v>19</v>
      </c>
      <c r="D113" s="113">
        <f>общие!D421</f>
        <v>128801.79999999999</v>
      </c>
      <c r="E113" s="113">
        <f>общие!E421</f>
        <v>116408.9</v>
      </c>
      <c r="F113" s="41">
        <f>E113/D113*100</f>
        <v>90.378317694317943</v>
      </c>
    </row>
    <row r="114" spans="1:6" s="48" customFormat="1" ht="15.75" customHeight="1" x14ac:dyDescent="0.25">
      <c r="A114" s="155"/>
      <c r="B114" s="154"/>
      <c r="C114" s="122" t="s">
        <v>21</v>
      </c>
      <c r="D114" s="123">
        <f>D112+D113+D111</f>
        <v>195651.9</v>
      </c>
      <c r="E114" s="123">
        <f>E112+E113+E111</f>
        <v>177314.2</v>
      </c>
      <c r="F114" s="124">
        <f>E114/D114*100</f>
        <v>90.627384656116305</v>
      </c>
    </row>
    <row r="115" spans="1:6" s="112" customFormat="1" ht="15.75" customHeight="1" x14ac:dyDescent="0.25">
      <c r="A115" s="155" t="s">
        <v>4</v>
      </c>
      <c r="B115" s="154" t="s">
        <v>89</v>
      </c>
      <c r="C115" s="115" t="s">
        <v>101</v>
      </c>
      <c r="D115" s="113">
        <f>общие!D423</f>
        <v>0</v>
      </c>
      <c r="E115" s="113">
        <f>общие!E423</f>
        <v>0</v>
      </c>
      <c r="F115" s="41">
        <v>0</v>
      </c>
    </row>
    <row r="116" spans="1:6" ht="15.75" customHeight="1" x14ac:dyDescent="0.25">
      <c r="A116" s="155"/>
      <c r="B116" s="154"/>
      <c r="C116" s="111" t="s">
        <v>18</v>
      </c>
      <c r="D116" s="113">
        <f>общие!D424</f>
        <v>0</v>
      </c>
      <c r="E116" s="113">
        <f>общие!E424</f>
        <v>0</v>
      </c>
      <c r="F116" s="41">
        <v>0</v>
      </c>
    </row>
    <row r="117" spans="1:6" ht="15.75" customHeight="1" x14ac:dyDescent="0.25">
      <c r="A117" s="155"/>
      <c r="B117" s="154"/>
      <c r="C117" s="111" t="s">
        <v>19</v>
      </c>
      <c r="D117" s="113">
        <f>общие!D425</f>
        <v>97741.6</v>
      </c>
      <c r="E117" s="113">
        <f>общие!E425</f>
        <v>90738.8</v>
      </c>
      <c r="F117" s="41">
        <f>E117/D117*100</f>
        <v>92.835394550529145</v>
      </c>
    </row>
    <row r="118" spans="1:6" s="57" customFormat="1" ht="18" customHeight="1" x14ac:dyDescent="0.25">
      <c r="A118" s="155"/>
      <c r="B118" s="154"/>
      <c r="C118" s="122" t="s">
        <v>21</v>
      </c>
      <c r="D118" s="123">
        <f>D116+D117+D115</f>
        <v>97741.6</v>
      </c>
      <c r="E118" s="123">
        <f>E116+E117+E115</f>
        <v>90738.8</v>
      </c>
      <c r="F118" s="124">
        <f>E118/D118*100</f>
        <v>92.835394550529145</v>
      </c>
    </row>
    <row r="119" spans="1:6" s="114" customFormat="1" ht="15.75" customHeight="1" x14ac:dyDescent="0.25">
      <c r="A119" s="155" t="s">
        <v>5</v>
      </c>
      <c r="B119" s="154" t="s">
        <v>89</v>
      </c>
      <c r="C119" s="115" t="s">
        <v>101</v>
      </c>
      <c r="D119" s="113">
        <f>общие!D427</f>
        <v>0</v>
      </c>
      <c r="E119" s="113">
        <f>общие!E427</f>
        <v>0</v>
      </c>
      <c r="F119" s="41">
        <v>0</v>
      </c>
    </row>
    <row r="120" spans="1:6" ht="15.75" customHeight="1" x14ac:dyDescent="0.25">
      <c r="A120" s="155"/>
      <c r="B120" s="154"/>
      <c r="C120" s="118" t="s">
        <v>18</v>
      </c>
      <c r="D120" s="125">
        <f>общие!D428</f>
        <v>4520.1000000000004</v>
      </c>
      <c r="E120" s="125">
        <f>общие!E428</f>
        <v>4520.1000000000004</v>
      </c>
      <c r="F120" s="41">
        <f>E120/D120*100</f>
        <v>100</v>
      </c>
    </row>
    <row r="121" spans="1:6" ht="15.75" customHeight="1" x14ac:dyDescent="0.25">
      <c r="A121" s="155"/>
      <c r="B121" s="154"/>
      <c r="C121" s="111" t="s">
        <v>19</v>
      </c>
      <c r="D121" s="40">
        <f>общие!D429</f>
        <v>152814.59999999998</v>
      </c>
      <c r="E121" s="40">
        <f>общие!E429</f>
        <v>147886.6</v>
      </c>
      <c r="F121" s="41">
        <f>E121/D121*100</f>
        <v>96.775177240918097</v>
      </c>
    </row>
    <row r="122" spans="1:6" s="57" customFormat="1" ht="15.75" customHeight="1" x14ac:dyDescent="0.25">
      <c r="A122" s="155"/>
      <c r="B122" s="154"/>
      <c r="C122" s="122" t="s">
        <v>21</v>
      </c>
      <c r="D122" s="123">
        <f>D119+D120+D121</f>
        <v>157334.69999999998</v>
      </c>
      <c r="E122" s="123">
        <f>E119+E120+E121</f>
        <v>152406.70000000001</v>
      </c>
      <c r="F122" s="124">
        <f>E122/D122*100</f>
        <v>96.867823817632114</v>
      </c>
    </row>
    <row r="123" spans="1:6" s="112" customFormat="1" ht="15.75" customHeight="1" x14ac:dyDescent="0.25">
      <c r="A123" s="155" t="s">
        <v>6</v>
      </c>
      <c r="B123" s="154" t="s">
        <v>89</v>
      </c>
      <c r="C123" s="115" t="s">
        <v>101</v>
      </c>
      <c r="D123" s="113">
        <f>общие!D431</f>
        <v>0</v>
      </c>
      <c r="E123" s="113">
        <f>общие!E431</f>
        <v>0</v>
      </c>
      <c r="F123" s="41">
        <v>0</v>
      </c>
    </row>
    <row r="124" spans="1:6" ht="15.75" customHeight="1" x14ac:dyDescent="0.25">
      <c r="A124" s="155"/>
      <c r="B124" s="154"/>
      <c r="C124" s="111" t="s">
        <v>18</v>
      </c>
      <c r="D124" s="113">
        <f>общие!D432</f>
        <v>0</v>
      </c>
      <c r="E124" s="113">
        <f>общие!E432</f>
        <v>0</v>
      </c>
      <c r="F124" s="41">
        <v>0</v>
      </c>
    </row>
    <row r="125" spans="1:6" ht="15.75" customHeight="1" x14ac:dyDescent="0.25">
      <c r="A125" s="155"/>
      <c r="B125" s="154"/>
      <c r="C125" s="111" t="s">
        <v>19</v>
      </c>
      <c r="D125" s="113">
        <f>общие!D433</f>
        <v>851402.6</v>
      </c>
      <c r="E125" s="113">
        <f>общие!E433</f>
        <v>777807.39999999991</v>
      </c>
      <c r="F125" s="41">
        <f t="shared" ref="F125:F130" si="8">E125/D125*100</f>
        <v>91.356004785515083</v>
      </c>
    </row>
    <row r="126" spans="1:6" s="57" customFormat="1" ht="15.75" customHeight="1" x14ac:dyDescent="0.25">
      <c r="A126" s="155"/>
      <c r="B126" s="154"/>
      <c r="C126" s="122" t="s">
        <v>21</v>
      </c>
      <c r="D126" s="123">
        <f>D124+D125+D123</f>
        <v>851402.6</v>
      </c>
      <c r="E126" s="123">
        <f>E124+E125+E123</f>
        <v>777807.39999999991</v>
      </c>
      <c r="F126" s="124">
        <f t="shared" si="8"/>
        <v>91.356004785515083</v>
      </c>
    </row>
    <row r="127" spans="1:6" s="57" customFormat="1" ht="15.75" customHeight="1" x14ac:dyDescent="0.25">
      <c r="A127" s="155" t="s">
        <v>11</v>
      </c>
      <c r="B127" s="154" t="s">
        <v>89</v>
      </c>
      <c r="C127" s="115" t="s">
        <v>101</v>
      </c>
      <c r="D127" s="121">
        <f>общие!D439</f>
        <v>31045.300000000003</v>
      </c>
      <c r="E127" s="121">
        <f>общие!E439</f>
        <v>31045.1</v>
      </c>
      <c r="F127" s="41">
        <f t="shared" si="8"/>
        <v>99.999355780101965</v>
      </c>
    </row>
    <row r="128" spans="1:6" ht="15.75" customHeight="1" x14ac:dyDescent="0.25">
      <c r="A128" s="155"/>
      <c r="B128" s="154"/>
      <c r="C128" s="111" t="s">
        <v>18</v>
      </c>
      <c r="D128" s="121">
        <f>общие!D440</f>
        <v>137985.80000000002</v>
      </c>
      <c r="E128" s="121">
        <f>общие!E440</f>
        <v>84106.299999999988</v>
      </c>
      <c r="F128" s="41">
        <f t="shared" si="8"/>
        <v>60.952866164489372</v>
      </c>
    </row>
    <row r="129" spans="1:6" ht="15.75" customHeight="1" x14ac:dyDescent="0.25">
      <c r="A129" s="155"/>
      <c r="B129" s="154"/>
      <c r="C129" s="111" t="s">
        <v>19</v>
      </c>
      <c r="D129" s="40">
        <f>общие!D441</f>
        <v>517148.69999999995</v>
      </c>
      <c r="E129" s="40">
        <f>общие!E441</f>
        <v>460431.1</v>
      </c>
      <c r="F129" s="41">
        <f t="shared" si="8"/>
        <v>89.032632200370998</v>
      </c>
    </row>
    <row r="130" spans="1:6" s="57" customFormat="1" ht="15.75" customHeight="1" x14ac:dyDescent="0.25">
      <c r="A130" s="155"/>
      <c r="B130" s="154"/>
      <c r="C130" s="122" t="s">
        <v>21</v>
      </c>
      <c r="D130" s="123">
        <f>D128+D129+D127</f>
        <v>686179.8</v>
      </c>
      <c r="E130" s="123">
        <f>E128+E129+E127</f>
        <v>575582.49999999988</v>
      </c>
      <c r="F130" s="124">
        <f t="shared" si="8"/>
        <v>83.882169075801968</v>
      </c>
    </row>
    <row r="131" spans="1:6" s="114" customFormat="1" ht="15.75" customHeight="1" x14ac:dyDescent="0.25">
      <c r="A131" s="155" t="s">
        <v>10</v>
      </c>
      <c r="B131" s="154" t="s">
        <v>89</v>
      </c>
      <c r="C131" s="115" t="s">
        <v>101</v>
      </c>
      <c r="D131" s="113">
        <f>общие!D435</f>
        <v>0</v>
      </c>
      <c r="E131" s="113">
        <f>общие!E435</f>
        <v>0</v>
      </c>
      <c r="F131" s="41">
        <v>0</v>
      </c>
    </row>
    <row r="132" spans="1:6" ht="15.75" customHeight="1" x14ac:dyDescent="0.25">
      <c r="A132" s="155"/>
      <c r="B132" s="154"/>
      <c r="C132" s="111" t="s">
        <v>18</v>
      </c>
      <c r="D132" s="121">
        <f>общие!D436</f>
        <v>0</v>
      </c>
      <c r="E132" s="121">
        <f>общие!E436</f>
        <v>0</v>
      </c>
      <c r="F132" s="41">
        <v>0</v>
      </c>
    </row>
    <row r="133" spans="1:6" ht="15.75" customHeight="1" x14ac:dyDescent="0.25">
      <c r="A133" s="155"/>
      <c r="B133" s="154"/>
      <c r="C133" s="111" t="s">
        <v>19</v>
      </c>
      <c r="D133" s="40">
        <f>общие!D437</f>
        <v>124584.90000000001</v>
      </c>
      <c r="E133" s="40">
        <f>общие!E437</f>
        <v>90467</v>
      </c>
      <c r="F133" s="41">
        <f t="shared" ref="F133:F138" si="9">E133/D133*100</f>
        <v>72.614739025355391</v>
      </c>
    </row>
    <row r="134" spans="1:6" s="57" customFormat="1" ht="15.75" customHeight="1" x14ac:dyDescent="0.25">
      <c r="A134" s="155"/>
      <c r="B134" s="154"/>
      <c r="C134" s="122" t="s">
        <v>21</v>
      </c>
      <c r="D134" s="123">
        <f>D131+D132+D133</f>
        <v>124584.90000000001</v>
      </c>
      <c r="E134" s="123">
        <f>E131+E132+E133</f>
        <v>90467</v>
      </c>
      <c r="F134" s="124">
        <f t="shared" si="9"/>
        <v>72.614739025355391</v>
      </c>
    </row>
    <row r="135" spans="1:6" s="57" customFormat="1" ht="15.75" customHeight="1" x14ac:dyDescent="0.25">
      <c r="A135" s="162" t="s">
        <v>94</v>
      </c>
      <c r="B135" s="163">
        <f>B85+B54</f>
        <v>241</v>
      </c>
      <c r="C135" s="98" t="s">
        <v>101</v>
      </c>
      <c r="D135" s="45">
        <f>D87+D91+D95+D99+D103+D107+D111+D115+D119+D123+D127+D131</f>
        <v>32930.9</v>
      </c>
      <c r="E135" s="45">
        <f>E87+E91+E95+E99+E103+E107+E111+E115+E119+E123+E127+E131</f>
        <v>32930.6</v>
      </c>
      <c r="F135" s="46">
        <f t="shared" si="9"/>
        <v>99.999089001515287</v>
      </c>
    </row>
    <row r="136" spans="1:6" s="47" customFormat="1" ht="15.75" customHeight="1" x14ac:dyDescent="0.25">
      <c r="A136" s="162"/>
      <c r="B136" s="163"/>
      <c r="C136" s="98" t="s">
        <v>18</v>
      </c>
      <c r="D136" s="45">
        <f>D88+D92+D96+D100+D104+D108+D112+D116+D120+D124+D128+D132</f>
        <v>219826.10000000003</v>
      </c>
      <c r="E136" s="45">
        <f>E88+E92+E96+E100+E116+E120+E124+E112+E108+E104+E132+E128</f>
        <v>160001.79999999999</v>
      </c>
      <c r="F136" s="46">
        <f t="shared" si="9"/>
        <v>72.785624636928901</v>
      </c>
    </row>
    <row r="137" spans="1:6" s="47" customFormat="1" ht="15.75" customHeight="1" x14ac:dyDescent="0.25">
      <c r="A137" s="162"/>
      <c r="B137" s="163"/>
      <c r="C137" s="98" t="s">
        <v>19</v>
      </c>
      <c r="D137" s="45">
        <f>D89+D93+D97+D101+D105+D109+D113+D117+D121+D125+D129+D133</f>
        <v>2562427.1</v>
      </c>
      <c r="E137" s="45">
        <f>E89+E93+E97+E101+E117+E121+E125+E113+E109+E105+E133+E129</f>
        <v>2295668.7999999993</v>
      </c>
      <c r="F137" s="46">
        <f t="shared" si="9"/>
        <v>89.589623837493733</v>
      </c>
    </row>
    <row r="138" spans="1:6" s="47" customFormat="1" ht="15.75" customHeight="1" x14ac:dyDescent="0.25">
      <c r="A138" s="162"/>
      <c r="B138" s="163"/>
      <c r="C138" s="98" t="s">
        <v>21</v>
      </c>
      <c r="D138" s="45">
        <f>D135+D136+D137</f>
        <v>2815184.1</v>
      </c>
      <c r="E138" s="45">
        <f>E135+E136+E137</f>
        <v>2488601.1999999993</v>
      </c>
      <c r="F138" s="46">
        <f t="shared" si="9"/>
        <v>88.399234707243451</v>
      </c>
    </row>
    <row r="139" spans="1:6" s="48" customFormat="1" ht="5.25" customHeight="1" x14ac:dyDescent="0.25">
      <c r="A139" s="76"/>
      <c r="B139" s="77"/>
      <c r="C139" s="77"/>
      <c r="D139" s="78"/>
      <c r="E139" s="78"/>
      <c r="F139" s="79"/>
    </row>
    <row r="140" spans="1:6" s="36" customFormat="1" ht="62.25" customHeight="1" x14ac:dyDescent="0.3">
      <c r="A140" s="83"/>
      <c r="B140" s="83"/>
      <c r="C140" s="61"/>
      <c r="D140" s="62"/>
      <c r="E140" s="62"/>
      <c r="F140" s="75"/>
    </row>
  </sheetData>
  <mergeCells count="57">
    <mergeCell ref="B119:B122"/>
    <mergeCell ref="A119:A122"/>
    <mergeCell ref="A135:A138"/>
    <mergeCell ref="B135:B138"/>
    <mergeCell ref="A131:A134"/>
    <mergeCell ref="B131:B134"/>
    <mergeCell ref="A87:A90"/>
    <mergeCell ref="B91:B94"/>
    <mergeCell ref="A91:A94"/>
    <mergeCell ref="B95:B98"/>
    <mergeCell ref="A95:A98"/>
    <mergeCell ref="B30:B33"/>
    <mergeCell ref="A30:A33"/>
    <mergeCell ref="A34:A37"/>
    <mergeCell ref="B34:B37"/>
    <mergeCell ref="B42:B45"/>
    <mergeCell ref="A42:A45"/>
    <mergeCell ref="A38:A41"/>
    <mergeCell ref="B38:B41"/>
    <mergeCell ref="A6:A9"/>
    <mergeCell ref="B6:B9"/>
    <mergeCell ref="B10:B13"/>
    <mergeCell ref="A10:A13"/>
    <mergeCell ref="B14:B17"/>
    <mergeCell ref="A14:A17"/>
    <mergeCell ref="A1:F1"/>
    <mergeCell ref="A5:F5"/>
    <mergeCell ref="B103:B106"/>
    <mergeCell ref="A103:A106"/>
    <mergeCell ref="B107:B110"/>
    <mergeCell ref="A107:A110"/>
    <mergeCell ref="A50:A53"/>
    <mergeCell ref="B50:B53"/>
    <mergeCell ref="A72:F72"/>
    <mergeCell ref="A58:F58"/>
    <mergeCell ref="B18:B21"/>
    <mergeCell ref="A18:A21"/>
    <mergeCell ref="B22:B25"/>
    <mergeCell ref="A22:A25"/>
    <mergeCell ref="A26:A29"/>
    <mergeCell ref="B26:B29"/>
    <mergeCell ref="A46:A49"/>
    <mergeCell ref="B46:B49"/>
    <mergeCell ref="A127:A130"/>
    <mergeCell ref="B127:B130"/>
    <mergeCell ref="B54:B57"/>
    <mergeCell ref="A54:A57"/>
    <mergeCell ref="A86:F86"/>
    <mergeCell ref="B99:B102"/>
    <mergeCell ref="A99:A102"/>
    <mergeCell ref="B111:B114"/>
    <mergeCell ref="A111:A114"/>
    <mergeCell ref="B115:B118"/>
    <mergeCell ref="A115:A118"/>
    <mergeCell ref="A123:A126"/>
    <mergeCell ref="B123:B126"/>
    <mergeCell ref="B87:B90"/>
  </mergeCells>
  <phoneticPr fontId="0" type="noConversion"/>
  <pageMargins left="0.78740157480314965" right="0.78740157480314965" top="1.1811023622047245" bottom="0.39370078740157483" header="0.31496062992125984" footer="0.31496062992125984"/>
  <pageSetup paperSize="9" scale="75" orientation="landscape" r:id="rId1"/>
  <headerFooter differentFirst="1"/>
  <rowBreaks count="5" manualBreakCount="5">
    <brk id="24" max="5" man="1"/>
    <brk id="47" max="5" man="1"/>
    <brk id="71" max="5" man="1"/>
    <brk id="106" max="5" man="1"/>
    <brk id="1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0"/>
  <sheetViews>
    <sheetView view="pageBreakPreview" zoomScale="45" zoomScaleNormal="100" zoomScaleSheetLayoutView="45" workbookViewId="0">
      <selection sqref="A1:G1"/>
    </sheetView>
  </sheetViews>
  <sheetFormatPr defaultColWidth="15.5703125" defaultRowHeight="26.25" x14ac:dyDescent="0.25"/>
  <cols>
    <col min="1" max="1" width="35.5703125" style="91" customWidth="1"/>
    <col min="2" max="2" width="135.140625" style="91" customWidth="1"/>
    <col min="3" max="3" width="28.85546875" style="3" customWidth="1"/>
    <col min="4" max="5" width="22.7109375" style="33" customWidth="1"/>
    <col min="6" max="6" width="27.85546875" style="20" customWidth="1"/>
    <col min="7" max="7" width="182" style="3" customWidth="1"/>
    <col min="8" max="8" width="22.28515625" style="3" hidden="1" customWidth="1"/>
    <col min="9" max="9" width="15.5703125" style="15"/>
    <col min="10" max="10" width="15.5703125" style="3" customWidth="1"/>
    <col min="11" max="16384" width="15.5703125" style="3"/>
  </cols>
  <sheetData>
    <row r="1" spans="1:9" ht="60.75" customHeight="1" x14ac:dyDescent="0.25">
      <c r="A1" s="189" t="s">
        <v>585</v>
      </c>
      <c r="B1" s="189"/>
      <c r="C1" s="189"/>
      <c r="D1" s="189"/>
      <c r="E1" s="189"/>
      <c r="F1" s="189"/>
      <c r="G1" s="189"/>
    </row>
    <row r="2" spans="1:9" ht="27.75" customHeight="1" x14ac:dyDescent="0.25">
      <c r="A2" s="1"/>
      <c r="B2" s="1"/>
      <c r="C2" s="80"/>
      <c r="D2" s="11"/>
      <c r="E2" s="11"/>
      <c r="F2" s="2"/>
    </row>
    <row r="3" spans="1:9" ht="128.25" customHeight="1" x14ac:dyDescent="0.25">
      <c r="A3" s="89" t="s">
        <v>15</v>
      </c>
      <c r="B3" s="89" t="s">
        <v>126</v>
      </c>
      <c r="C3" s="89" t="s">
        <v>16</v>
      </c>
      <c r="D3" s="84" t="s">
        <v>83</v>
      </c>
      <c r="E3" s="84" t="s">
        <v>127</v>
      </c>
      <c r="F3" s="93" t="s">
        <v>20</v>
      </c>
      <c r="G3" s="89" t="s">
        <v>84</v>
      </c>
    </row>
    <row r="4" spans="1:9" s="16" customFormat="1" ht="27" customHeight="1" x14ac:dyDescent="0.25">
      <c r="A4" s="4">
        <v>1</v>
      </c>
      <c r="B4" s="4">
        <v>2</v>
      </c>
      <c r="C4" s="4">
        <v>3</v>
      </c>
      <c r="D4" s="4">
        <v>4</v>
      </c>
      <c r="E4" s="4">
        <v>5</v>
      </c>
      <c r="F4" s="4">
        <v>6</v>
      </c>
      <c r="G4" s="4">
        <v>7</v>
      </c>
      <c r="I4" s="17"/>
    </row>
    <row r="5" spans="1:9" s="18" customFormat="1" ht="32.25" customHeight="1" x14ac:dyDescent="0.25">
      <c r="A5" s="186" t="s">
        <v>120</v>
      </c>
      <c r="B5" s="186"/>
      <c r="C5" s="186"/>
      <c r="D5" s="186"/>
      <c r="E5" s="186"/>
      <c r="F5" s="186"/>
      <c r="G5" s="186"/>
      <c r="I5" s="19"/>
    </row>
    <row r="6" spans="1:9" ht="98.25" customHeight="1" x14ac:dyDescent="0.25">
      <c r="A6" s="176" t="s">
        <v>23</v>
      </c>
      <c r="B6" s="100" t="s">
        <v>37</v>
      </c>
      <c r="C6" s="89" t="s">
        <v>19</v>
      </c>
      <c r="D6" s="84">
        <v>9218.6</v>
      </c>
      <c r="E6" s="84">
        <v>9218.6</v>
      </c>
      <c r="F6" s="93">
        <f>E6/D6*100</f>
        <v>100</v>
      </c>
      <c r="G6" s="89" t="s">
        <v>289</v>
      </c>
      <c r="H6" s="20">
        <f>D6-E6</f>
        <v>0</v>
      </c>
    </row>
    <row r="7" spans="1:9" ht="53.25" customHeight="1" x14ac:dyDescent="0.25">
      <c r="A7" s="176"/>
      <c r="B7" s="100" t="s">
        <v>164</v>
      </c>
      <c r="C7" s="89" t="s">
        <v>19</v>
      </c>
      <c r="D7" s="84">
        <v>131.4</v>
      </c>
      <c r="E7" s="84">
        <v>131.4</v>
      </c>
      <c r="F7" s="93">
        <f t="shared" ref="F7:F68" si="0">E7/D7*100</f>
        <v>100</v>
      </c>
      <c r="G7" s="89" t="s">
        <v>290</v>
      </c>
      <c r="H7" s="20">
        <f t="shared" ref="H7:H74" si="1">D7-E7</f>
        <v>0</v>
      </c>
    </row>
    <row r="8" spans="1:9" ht="81.75" customHeight="1" x14ac:dyDescent="0.25">
      <c r="A8" s="176"/>
      <c r="B8" s="100" t="s">
        <v>38</v>
      </c>
      <c r="C8" s="89" t="s">
        <v>19</v>
      </c>
      <c r="D8" s="84">
        <v>544.4</v>
      </c>
      <c r="E8" s="84">
        <v>544.4</v>
      </c>
      <c r="F8" s="93">
        <f t="shared" si="0"/>
        <v>100</v>
      </c>
      <c r="G8" s="89" t="s">
        <v>377</v>
      </c>
      <c r="H8" s="20">
        <f t="shared" si="1"/>
        <v>0</v>
      </c>
    </row>
    <row r="9" spans="1:9" ht="88.5" customHeight="1" x14ac:dyDescent="0.25">
      <c r="A9" s="176"/>
      <c r="B9" s="100" t="s">
        <v>44</v>
      </c>
      <c r="C9" s="89" t="s">
        <v>19</v>
      </c>
      <c r="D9" s="84">
        <v>691.6</v>
      </c>
      <c r="E9" s="84">
        <v>691.6</v>
      </c>
      <c r="F9" s="93">
        <f t="shared" ref="F9" si="2">E9/D9*100</f>
        <v>100</v>
      </c>
      <c r="G9" s="89" t="s">
        <v>291</v>
      </c>
      <c r="H9" s="20">
        <f t="shared" ref="H9" si="3">D9-E9</f>
        <v>0</v>
      </c>
    </row>
    <row r="10" spans="1:9" ht="175.5" customHeight="1" x14ac:dyDescent="0.25">
      <c r="A10" s="176"/>
      <c r="B10" s="100" t="s">
        <v>207</v>
      </c>
      <c r="C10" s="89" t="s">
        <v>19</v>
      </c>
      <c r="D10" s="84">
        <v>1700.2</v>
      </c>
      <c r="E10" s="84">
        <v>1627.5</v>
      </c>
      <c r="F10" s="93">
        <f t="shared" si="0"/>
        <v>95.72403246676862</v>
      </c>
      <c r="G10" s="89" t="s">
        <v>378</v>
      </c>
      <c r="H10" s="20">
        <f t="shared" si="1"/>
        <v>72.700000000000045</v>
      </c>
    </row>
    <row r="11" spans="1:9" ht="117.75" customHeight="1" x14ac:dyDescent="0.25">
      <c r="A11" s="176" t="s">
        <v>24</v>
      </c>
      <c r="B11" s="92" t="s">
        <v>181</v>
      </c>
      <c r="C11" s="89" t="s">
        <v>19</v>
      </c>
      <c r="D11" s="84">
        <v>5655.9</v>
      </c>
      <c r="E11" s="84">
        <v>5655.4</v>
      </c>
      <c r="F11" s="93">
        <f t="shared" si="0"/>
        <v>99.991159673968781</v>
      </c>
      <c r="G11" s="89" t="s">
        <v>300</v>
      </c>
      <c r="H11" s="20">
        <f t="shared" si="1"/>
        <v>0.5</v>
      </c>
    </row>
    <row r="12" spans="1:9" ht="112.5" customHeight="1" x14ac:dyDescent="0.25">
      <c r="A12" s="176"/>
      <c r="B12" s="100" t="s">
        <v>182</v>
      </c>
      <c r="C12" s="89" t="s">
        <v>19</v>
      </c>
      <c r="D12" s="84">
        <v>703.2</v>
      </c>
      <c r="E12" s="84">
        <v>703.2</v>
      </c>
      <c r="F12" s="93">
        <f t="shared" si="0"/>
        <v>100</v>
      </c>
      <c r="G12" s="89" t="s">
        <v>301</v>
      </c>
      <c r="H12" s="20">
        <f t="shared" si="1"/>
        <v>0</v>
      </c>
    </row>
    <row r="13" spans="1:9" ht="81.75" customHeight="1" x14ac:dyDescent="0.25">
      <c r="A13" s="176"/>
      <c r="B13" s="100" t="s">
        <v>199</v>
      </c>
      <c r="C13" s="89" t="s">
        <v>19</v>
      </c>
      <c r="D13" s="84">
        <v>340</v>
      </c>
      <c r="E13" s="84">
        <v>339.9</v>
      </c>
      <c r="F13" s="93">
        <f>E13/D13*100</f>
        <v>99.970588235294116</v>
      </c>
      <c r="G13" s="89" t="s">
        <v>302</v>
      </c>
      <c r="H13" s="20">
        <f t="shared" si="1"/>
        <v>0.10000000000002274</v>
      </c>
    </row>
    <row r="14" spans="1:9" ht="120.75" customHeight="1" x14ac:dyDescent="0.25">
      <c r="A14" s="176"/>
      <c r="B14" s="100" t="s">
        <v>183</v>
      </c>
      <c r="C14" s="89" t="s">
        <v>19</v>
      </c>
      <c r="D14" s="84">
        <v>795.6</v>
      </c>
      <c r="E14" s="84">
        <v>795.6</v>
      </c>
      <c r="F14" s="93">
        <f t="shared" si="0"/>
        <v>100</v>
      </c>
      <c r="G14" s="89" t="s">
        <v>303</v>
      </c>
      <c r="H14" s="20">
        <f t="shared" si="1"/>
        <v>0</v>
      </c>
    </row>
    <row r="15" spans="1:9" ht="97.5" customHeight="1" x14ac:dyDescent="0.25">
      <c r="A15" s="176" t="s">
        <v>25</v>
      </c>
      <c r="B15" s="100" t="s">
        <v>310</v>
      </c>
      <c r="C15" s="89" t="s">
        <v>19</v>
      </c>
      <c r="D15" s="84">
        <v>942</v>
      </c>
      <c r="E15" s="84">
        <v>942</v>
      </c>
      <c r="F15" s="93">
        <f t="shared" si="0"/>
        <v>100</v>
      </c>
      <c r="G15" s="89" t="s">
        <v>311</v>
      </c>
      <c r="H15" s="20">
        <f t="shared" si="1"/>
        <v>0</v>
      </c>
    </row>
    <row r="16" spans="1:9" ht="87.75" customHeight="1" x14ac:dyDescent="0.25">
      <c r="A16" s="176"/>
      <c r="B16" s="100" t="s">
        <v>55</v>
      </c>
      <c r="C16" s="89" t="s">
        <v>19</v>
      </c>
      <c r="D16" s="84">
        <v>434.7</v>
      </c>
      <c r="E16" s="84">
        <v>434.7</v>
      </c>
      <c r="F16" s="93">
        <f t="shared" si="0"/>
        <v>100</v>
      </c>
      <c r="G16" s="89" t="s">
        <v>312</v>
      </c>
      <c r="H16" s="20">
        <f t="shared" si="1"/>
        <v>0</v>
      </c>
    </row>
    <row r="17" spans="1:8" ht="409.6" customHeight="1" x14ac:dyDescent="0.25">
      <c r="A17" s="176"/>
      <c r="B17" s="171" t="s">
        <v>313</v>
      </c>
      <c r="C17" s="178" t="s">
        <v>19</v>
      </c>
      <c r="D17" s="180">
        <v>19566.5</v>
      </c>
      <c r="E17" s="180">
        <v>14325.8</v>
      </c>
      <c r="F17" s="166">
        <f t="shared" si="0"/>
        <v>73.215955842894743</v>
      </c>
      <c r="G17" s="178" t="s">
        <v>518</v>
      </c>
      <c r="H17" s="20">
        <f t="shared" si="1"/>
        <v>5240.7000000000007</v>
      </c>
    </row>
    <row r="18" spans="1:8" ht="409.6" customHeight="1" x14ac:dyDescent="0.25">
      <c r="A18" s="176"/>
      <c r="B18" s="172"/>
      <c r="C18" s="185"/>
      <c r="D18" s="188"/>
      <c r="E18" s="188"/>
      <c r="F18" s="187"/>
      <c r="G18" s="185"/>
      <c r="H18" s="20"/>
    </row>
    <row r="19" spans="1:8" ht="96" customHeight="1" x14ac:dyDescent="0.25">
      <c r="A19" s="176"/>
      <c r="B19" s="173"/>
      <c r="C19" s="179"/>
      <c r="D19" s="181"/>
      <c r="E19" s="181"/>
      <c r="F19" s="167"/>
      <c r="G19" s="179"/>
      <c r="H19" s="20"/>
    </row>
    <row r="20" spans="1:8" ht="58.5" customHeight="1" x14ac:dyDescent="0.25">
      <c r="A20" s="176"/>
      <c r="B20" s="100" t="s">
        <v>117</v>
      </c>
      <c r="C20" s="89" t="s">
        <v>19</v>
      </c>
      <c r="D20" s="84">
        <v>58.3</v>
      </c>
      <c r="E20" s="84">
        <v>58.3</v>
      </c>
      <c r="F20" s="93">
        <v>0</v>
      </c>
      <c r="G20" s="89" t="s">
        <v>314</v>
      </c>
      <c r="H20" s="20">
        <f t="shared" si="1"/>
        <v>0</v>
      </c>
    </row>
    <row r="21" spans="1:8" ht="170.25" customHeight="1" x14ac:dyDescent="0.25">
      <c r="A21" s="176" t="s">
        <v>29</v>
      </c>
      <c r="B21" s="100" t="s">
        <v>196</v>
      </c>
      <c r="C21" s="89" t="s">
        <v>19</v>
      </c>
      <c r="D21" s="84">
        <v>21628.1</v>
      </c>
      <c r="E21" s="84">
        <v>21594.7</v>
      </c>
      <c r="F21" s="93">
        <f t="shared" si="0"/>
        <v>99.845571270708021</v>
      </c>
      <c r="G21" s="89" t="s">
        <v>323</v>
      </c>
      <c r="H21" s="20">
        <f t="shared" si="1"/>
        <v>33.399999999997817</v>
      </c>
    </row>
    <row r="22" spans="1:8" ht="84.75" customHeight="1" x14ac:dyDescent="0.25">
      <c r="A22" s="176"/>
      <c r="B22" s="100" t="s">
        <v>147</v>
      </c>
      <c r="C22" s="89" t="s">
        <v>19</v>
      </c>
      <c r="D22" s="84">
        <v>221.9</v>
      </c>
      <c r="E22" s="84">
        <v>221.9</v>
      </c>
      <c r="F22" s="93">
        <f t="shared" si="0"/>
        <v>100</v>
      </c>
      <c r="G22" s="89" t="s">
        <v>324</v>
      </c>
      <c r="H22" s="20">
        <f t="shared" si="1"/>
        <v>0</v>
      </c>
    </row>
    <row r="23" spans="1:8" ht="81.75" customHeight="1" x14ac:dyDescent="0.25">
      <c r="A23" s="176"/>
      <c r="B23" s="100" t="s">
        <v>149</v>
      </c>
      <c r="C23" s="89" t="s">
        <v>19</v>
      </c>
      <c r="D23" s="84">
        <v>310.7</v>
      </c>
      <c r="E23" s="84">
        <v>310.7</v>
      </c>
      <c r="F23" s="93">
        <f t="shared" si="0"/>
        <v>100</v>
      </c>
      <c r="G23" s="89" t="s">
        <v>325</v>
      </c>
      <c r="H23" s="20">
        <f t="shared" si="1"/>
        <v>0</v>
      </c>
    </row>
    <row r="24" spans="1:8" ht="83.25" customHeight="1" x14ac:dyDescent="0.25">
      <c r="A24" s="176"/>
      <c r="B24" s="100" t="s">
        <v>151</v>
      </c>
      <c r="C24" s="89" t="s">
        <v>19</v>
      </c>
      <c r="D24" s="84">
        <v>1432.9</v>
      </c>
      <c r="E24" s="84">
        <v>1432.9</v>
      </c>
      <c r="F24" s="93">
        <f t="shared" si="0"/>
        <v>100</v>
      </c>
      <c r="G24" s="89" t="s">
        <v>326</v>
      </c>
      <c r="H24" s="20">
        <f t="shared" si="1"/>
        <v>0</v>
      </c>
    </row>
    <row r="25" spans="1:8" ht="87.75" customHeight="1" x14ac:dyDescent="0.25">
      <c r="A25" s="176"/>
      <c r="B25" s="100" t="s">
        <v>152</v>
      </c>
      <c r="C25" s="89" t="s">
        <v>19</v>
      </c>
      <c r="D25" s="84">
        <v>261.8</v>
      </c>
      <c r="E25" s="84">
        <v>261.8</v>
      </c>
      <c r="F25" s="93">
        <f>E25/D25*100-0.1</f>
        <v>99.9</v>
      </c>
      <c r="G25" s="89" t="s">
        <v>327</v>
      </c>
      <c r="H25" s="20">
        <f t="shared" si="1"/>
        <v>0</v>
      </c>
    </row>
    <row r="26" spans="1:8" ht="360" customHeight="1" x14ac:dyDescent="0.25">
      <c r="A26" s="170" t="s">
        <v>26</v>
      </c>
      <c r="B26" s="92" t="s">
        <v>122</v>
      </c>
      <c r="C26" s="89" t="s">
        <v>19</v>
      </c>
      <c r="D26" s="84">
        <v>8061.3</v>
      </c>
      <c r="E26" s="84">
        <v>7945.2</v>
      </c>
      <c r="F26" s="93">
        <f t="shared" si="0"/>
        <v>98.559785642514228</v>
      </c>
      <c r="G26" s="89" t="s">
        <v>570</v>
      </c>
      <c r="H26" s="20">
        <f t="shared" si="1"/>
        <v>116.10000000000036</v>
      </c>
    </row>
    <row r="27" spans="1:8" ht="143.25" customHeight="1" x14ac:dyDescent="0.25">
      <c r="A27" s="170"/>
      <c r="B27" s="100" t="s">
        <v>123</v>
      </c>
      <c r="C27" s="89" t="s">
        <v>19</v>
      </c>
      <c r="D27" s="84">
        <v>9868.7000000000007</v>
      </c>
      <c r="E27" s="84">
        <v>9797.7999999999993</v>
      </c>
      <c r="F27" s="93">
        <f t="shared" si="0"/>
        <v>99.281566974373519</v>
      </c>
      <c r="G27" s="89" t="s">
        <v>571</v>
      </c>
      <c r="H27" s="20">
        <f t="shared" si="1"/>
        <v>70.900000000001455</v>
      </c>
    </row>
    <row r="28" spans="1:8" ht="84" customHeight="1" x14ac:dyDescent="0.25">
      <c r="A28" s="170"/>
      <c r="B28" s="100" t="s">
        <v>103</v>
      </c>
      <c r="C28" s="89" t="s">
        <v>19</v>
      </c>
      <c r="D28" s="84">
        <v>363.4</v>
      </c>
      <c r="E28" s="84">
        <v>363.4</v>
      </c>
      <c r="F28" s="93">
        <f t="shared" si="0"/>
        <v>100</v>
      </c>
      <c r="G28" s="89" t="s">
        <v>572</v>
      </c>
      <c r="H28" s="20">
        <f t="shared" si="1"/>
        <v>0</v>
      </c>
    </row>
    <row r="29" spans="1:8" ht="84" customHeight="1" x14ac:dyDescent="0.25">
      <c r="A29" s="170"/>
      <c r="B29" s="100" t="s">
        <v>112</v>
      </c>
      <c r="C29" s="89" t="s">
        <v>19</v>
      </c>
      <c r="D29" s="84">
        <v>135.4</v>
      </c>
      <c r="E29" s="84">
        <v>135.4</v>
      </c>
      <c r="F29" s="93">
        <f t="shared" si="0"/>
        <v>100</v>
      </c>
      <c r="G29" s="89" t="s">
        <v>465</v>
      </c>
      <c r="H29" s="20">
        <f t="shared" si="1"/>
        <v>0</v>
      </c>
    </row>
    <row r="30" spans="1:8" ht="117" customHeight="1" x14ac:dyDescent="0.25">
      <c r="A30" s="170"/>
      <c r="B30" s="100" t="s">
        <v>145</v>
      </c>
      <c r="C30" s="89" t="s">
        <v>19</v>
      </c>
      <c r="D30" s="84">
        <v>310</v>
      </c>
      <c r="E30" s="84">
        <v>307.7</v>
      </c>
      <c r="F30" s="93">
        <f t="shared" si="0"/>
        <v>99.258064516129025</v>
      </c>
      <c r="G30" s="89" t="s">
        <v>573</v>
      </c>
      <c r="H30" s="20">
        <f t="shared" si="1"/>
        <v>2.3000000000000114</v>
      </c>
    </row>
    <row r="31" spans="1:8" ht="252" customHeight="1" x14ac:dyDescent="0.25">
      <c r="A31" s="170" t="s">
        <v>27</v>
      </c>
      <c r="B31" s="100" t="s">
        <v>249</v>
      </c>
      <c r="C31" s="89" t="s">
        <v>19</v>
      </c>
      <c r="D31" s="84">
        <v>10021.200000000001</v>
      </c>
      <c r="E31" s="84">
        <v>9963.7999999999993</v>
      </c>
      <c r="F31" s="93">
        <f t="shared" si="0"/>
        <v>99.427214305671967</v>
      </c>
      <c r="G31" s="89" t="s">
        <v>520</v>
      </c>
      <c r="H31" s="20">
        <f t="shared" si="1"/>
        <v>57.400000000001455</v>
      </c>
    </row>
    <row r="32" spans="1:8" ht="83.25" customHeight="1" x14ac:dyDescent="0.25">
      <c r="A32" s="170"/>
      <c r="B32" s="100" t="s">
        <v>248</v>
      </c>
      <c r="C32" s="89" t="s">
        <v>19</v>
      </c>
      <c r="D32" s="84">
        <v>124.1</v>
      </c>
      <c r="E32" s="84">
        <v>124.1</v>
      </c>
      <c r="F32" s="93">
        <f t="shared" si="0"/>
        <v>100</v>
      </c>
      <c r="G32" s="89" t="s">
        <v>400</v>
      </c>
      <c r="H32" s="20">
        <f t="shared" si="1"/>
        <v>0</v>
      </c>
    </row>
    <row r="33" spans="1:8" ht="85.5" customHeight="1" x14ac:dyDescent="0.25">
      <c r="A33" s="170"/>
      <c r="B33" s="100" t="s">
        <v>247</v>
      </c>
      <c r="C33" s="89" t="s">
        <v>19</v>
      </c>
      <c r="D33" s="84">
        <v>109.3</v>
      </c>
      <c r="E33" s="84">
        <v>109.3</v>
      </c>
      <c r="F33" s="93">
        <f t="shared" si="0"/>
        <v>100</v>
      </c>
      <c r="G33" s="89" t="s">
        <v>401</v>
      </c>
      <c r="H33" s="20">
        <f t="shared" si="1"/>
        <v>0</v>
      </c>
    </row>
    <row r="34" spans="1:8" ht="167.25" customHeight="1" x14ac:dyDescent="0.25">
      <c r="A34" s="170"/>
      <c r="B34" s="126" t="s">
        <v>211</v>
      </c>
      <c r="C34" s="89" t="s">
        <v>19</v>
      </c>
      <c r="D34" s="84">
        <v>16350.6</v>
      </c>
      <c r="E34" s="84">
        <v>16226.1</v>
      </c>
      <c r="F34" s="93">
        <f t="shared" ref="F34" si="4">E34/D34*100</f>
        <v>99.238560052842089</v>
      </c>
      <c r="G34" s="89" t="s">
        <v>521</v>
      </c>
      <c r="H34" s="20"/>
    </row>
    <row r="35" spans="1:8" ht="138" customHeight="1" x14ac:dyDescent="0.25">
      <c r="A35" s="176" t="s">
        <v>28</v>
      </c>
      <c r="B35" s="100" t="s">
        <v>259</v>
      </c>
      <c r="C35" s="89" t="s">
        <v>19</v>
      </c>
      <c r="D35" s="84">
        <v>39497.699999999997</v>
      </c>
      <c r="E35" s="84">
        <v>38838.300000000003</v>
      </c>
      <c r="F35" s="93">
        <f t="shared" si="0"/>
        <v>98.330535702078876</v>
      </c>
      <c r="G35" s="89" t="s">
        <v>539</v>
      </c>
      <c r="H35" s="20">
        <f t="shared" si="1"/>
        <v>659.39999999999418</v>
      </c>
    </row>
    <row r="36" spans="1:8" ht="199.5" customHeight="1" x14ac:dyDescent="0.25">
      <c r="A36" s="176"/>
      <c r="B36" s="100" t="s">
        <v>215</v>
      </c>
      <c r="C36" s="89" t="s">
        <v>19</v>
      </c>
      <c r="D36" s="84">
        <v>1565</v>
      </c>
      <c r="E36" s="84">
        <v>1441.6</v>
      </c>
      <c r="F36" s="93">
        <f t="shared" si="0"/>
        <v>92.11501597444088</v>
      </c>
      <c r="G36" s="89" t="s">
        <v>540</v>
      </c>
      <c r="H36" s="20">
        <f t="shared" si="1"/>
        <v>123.40000000000009</v>
      </c>
    </row>
    <row r="37" spans="1:8" ht="84.75" customHeight="1" x14ac:dyDescent="0.25">
      <c r="A37" s="176"/>
      <c r="B37" s="100" t="s">
        <v>246</v>
      </c>
      <c r="C37" s="89" t="s">
        <v>19</v>
      </c>
      <c r="D37" s="84">
        <v>60</v>
      </c>
      <c r="E37" s="84">
        <v>60</v>
      </c>
      <c r="F37" s="93">
        <f t="shared" si="0"/>
        <v>100</v>
      </c>
      <c r="G37" s="89" t="s">
        <v>382</v>
      </c>
      <c r="H37" s="20">
        <f t="shared" si="1"/>
        <v>0</v>
      </c>
    </row>
    <row r="38" spans="1:8" ht="168" customHeight="1" x14ac:dyDescent="0.25">
      <c r="A38" s="176" t="s">
        <v>30</v>
      </c>
      <c r="B38" s="100" t="s">
        <v>341</v>
      </c>
      <c r="C38" s="89" t="s">
        <v>19</v>
      </c>
      <c r="D38" s="84">
        <v>23790.7</v>
      </c>
      <c r="E38" s="84">
        <v>23743</v>
      </c>
      <c r="F38" s="93">
        <f t="shared" si="0"/>
        <v>99.799501485874728</v>
      </c>
      <c r="G38" s="89" t="s">
        <v>386</v>
      </c>
      <c r="H38" s="20">
        <f t="shared" si="1"/>
        <v>47.700000000000728</v>
      </c>
    </row>
    <row r="39" spans="1:8" ht="55.5" customHeight="1" x14ac:dyDescent="0.25">
      <c r="A39" s="176"/>
      <c r="B39" s="100" t="s">
        <v>56</v>
      </c>
      <c r="C39" s="89" t="s">
        <v>19</v>
      </c>
      <c r="D39" s="84">
        <v>11.7</v>
      </c>
      <c r="E39" s="84">
        <v>11.7</v>
      </c>
      <c r="F39" s="93">
        <f t="shared" si="0"/>
        <v>100</v>
      </c>
      <c r="G39" s="89" t="s">
        <v>387</v>
      </c>
      <c r="H39" s="20">
        <f t="shared" si="1"/>
        <v>0</v>
      </c>
    </row>
    <row r="40" spans="1:8" ht="118.5" customHeight="1" x14ac:dyDescent="0.25">
      <c r="A40" s="176"/>
      <c r="B40" s="100" t="s">
        <v>57</v>
      </c>
      <c r="C40" s="89" t="s">
        <v>19</v>
      </c>
      <c r="D40" s="84">
        <v>297.3</v>
      </c>
      <c r="E40" s="84">
        <v>297.3</v>
      </c>
      <c r="F40" s="93">
        <f t="shared" si="0"/>
        <v>100</v>
      </c>
      <c r="G40" s="89" t="s">
        <v>388</v>
      </c>
      <c r="H40" s="20">
        <f t="shared" si="1"/>
        <v>0</v>
      </c>
    </row>
    <row r="41" spans="1:8" ht="87" customHeight="1" x14ac:dyDescent="0.25">
      <c r="A41" s="176"/>
      <c r="B41" s="100" t="s">
        <v>189</v>
      </c>
      <c r="C41" s="89" t="s">
        <v>19</v>
      </c>
      <c r="D41" s="84">
        <v>544.1</v>
      </c>
      <c r="E41" s="84">
        <v>544.1</v>
      </c>
      <c r="F41" s="93">
        <f t="shared" si="0"/>
        <v>100</v>
      </c>
      <c r="G41" s="89" t="s">
        <v>342</v>
      </c>
      <c r="H41" s="20">
        <f t="shared" si="1"/>
        <v>0</v>
      </c>
    </row>
    <row r="42" spans="1:8" ht="93.75" customHeight="1" x14ac:dyDescent="0.25">
      <c r="A42" s="176"/>
      <c r="B42" s="100" t="s">
        <v>61</v>
      </c>
      <c r="C42" s="89" t="s">
        <v>19</v>
      </c>
      <c r="D42" s="84">
        <v>981</v>
      </c>
      <c r="E42" s="84">
        <v>981</v>
      </c>
      <c r="F42" s="93">
        <f t="shared" si="0"/>
        <v>100</v>
      </c>
      <c r="G42" s="89" t="s">
        <v>343</v>
      </c>
      <c r="H42" s="20">
        <f t="shared" si="1"/>
        <v>0</v>
      </c>
    </row>
    <row r="43" spans="1:8" ht="84.75" customHeight="1" x14ac:dyDescent="0.25">
      <c r="A43" s="176"/>
      <c r="B43" s="100" t="s">
        <v>134</v>
      </c>
      <c r="C43" s="89" t="s">
        <v>19</v>
      </c>
      <c r="D43" s="84">
        <v>171.3</v>
      </c>
      <c r="E43" s="84">
        <v>171.3</v>
      </c>
      <c r="F43" s="93">
        <f t="shared" si="0"/>
        <v>100</v>
      </c>
      <c r="G43" s="89" t="s">
        <v>344</v>
      </c>
      <c r="H43" s="20">
        <f t="shared" si="1"/>
        <v>0</v>
      </c>
    </row>
    <row r="44" spans="1:8" ht="247.5" customHeight="1" x14ac:dyDescent="0.25">
      <c r="A44" s="170" t="s">
        <v>31</v>
      </c>
      <c r="B44" s="100" t="s">
        <v>190</v>
      </c>
      <c r="C44" s="89" t="s">
        <v>19</v>
      </c>
      <c r="D44" s="84">
        <v>11192.4</v>
      </c>
      <c r="E44" s="84">
        <v>11161.3</v>
      </c>
      <c r="F44" s="93">
        <f t="shared" si="0"/>
        <v>99.72213287588005</v>
      </c>
      <c r="G44" s="89" t="s">
        <v>370</v>
      </c>
      <c r="H44" s="20">
        <f t="shared" si="1"/>
        <v>31.100000000000364</v>
      </c>
    </row>
    <row r="45" spans="1:8" ht="337.5" customHeight="1" x14ac:dyDescent="0.25">
      <c r="A45" s="170"/>
      <c r="B45" s="171" t="s">
        <v>352</v>
      </c>
      <c r="C45" s="178" t="s">
        <v>19</v>
      </c>
      <c r="D45" s="180">
        <v>21734.3</v>
      </c>
      <c r="E45" s="180">
        <v>21568.1</v>
      </c>
      <c r="F45" s="166">
        <f t="shared" si="0"/>
        <v>99.235310085901091</v>
      </c>
      <c r="G45" s="178" t="s">
        <v>371</v>
      </c>
      <c r="H45" s="20">
        <f t="shared" si="1"/>
        <v>166.20000000000073</v>
      </c>
    </row>
    <row r="46" spans="1:8" ht="154.5" customHeight="1" x14ac:dyDescent="0.25">
      <c r="A46" s="170"/>
      <c r="B46" s="173"/>
      <c r="C46" s="179"/>
      <c r="D46" s="181"/>
      <c r="E46" s="181"/>
      <c r="F46" s="167"/>
      <c r="G46" s="179"/>
      <c r="H46" s="20"/>
    </row>
    <row r="47" spans="1:8" ht="138.75" customHeight="1" x14ac:dyDescent="0.25">
      <c r="A47" s="170"/>
      <c r="B47" s="100" t="s">
        <v>353</v>
      </c>
      <c r="C47" s="89" t="s">
        <v>19</v>
      </c>
      <c r="D47" s="84">
        <v>1161.4000000000001</v>
      </c>
      <c r="E47" s="84">
        <v>1161.4000000000001</v>
      </c>
      <c r="F47" s="93">
        <f t="shared" si="0"/>
        <v>100</v>
      </c>
      <c r="G47" s="89" t="s">
        <v>354</v>
      </c>
      <c r="H47" s="20">
        <f t="shared" si="1"/>
        <v>0</v>
      </c>
    </row>
    <row r="48" spans="1:8" ht="111.75" customHeight="1" x14ac:dyDescent="0.25">
      <c r="A48" s="170"/>
      <c r="B48" s="92" t="s">
        <v>355</v>
      </c>
      <c r="C48" s="89" t="s">
        <v>19</v>
      </c>
      <c r="D48" s="84">
        <v>358.4</v>
      </c>
      <c r="E48" s="84">
        <v>358.4</v>
      </c>
      <c r="F48" s="93">
        <f t="shared" si="0"/>
        <v>100</v>
      </c>
      <c r="G48" s="89" t="s">
        <v>356</v>
      </c>
      <c r="H48" s="20">
        <f t="shared" si="1"/>
        <v>0</v>
      </c>
    </row>
    <row r="49" spans="1:9" s="35" customFormat="1" ht="164.25" customHeight="1" x14ac:dyDescent="0.25">
      <c r="A49" s="170"/>
      <c r="B49" s="127" t="s">
        <v>208</v>
      </c>
      <c r="C49" s="85" t="s">
        <v>19</v>
      </c>
      <c r="D49" s="128">
        <v>616.4</v>
      </c>
      <c r="E49" s="128">
        <v>616.4</v>
      </c>
      <c r="F49" s="93">
        <f t="shared" si="0"/>
        <v>100</v>
      </c>
      <c r="G49" s="85" t="s">
        <v>357</v>
      </c>
      <c r="H49" s="20">
        <f t="shared" si="1"/>
        <v>0</v>
      </c>
      <c r="I49" s="34"/>
    </row>
    <row r="50" spans="1:9" ht="82.5" customHeight="1" x14ac:dyDescent="0.25">
      <c r="A50" s="170"/>
      <c r="B50" s="100" t="s">
        <v>359</v>
      </c>
      <c r="C50" s="89" t="s">
        <v>19</v>
      </c>
      <c r="D50" s="84">
        <v>469.3</v>
      </c>
      <c r="E50" s="84">
        <v>469.3</v>
      </c>
      <c r="F50" s="93">
        <f t="shared" si="0"/>
        <v>100</v>
      </c>
      <c r="G50" s="89" t="s">
        <v>358</v>
      </c>
      <c r="H50" s="20">
        <f t="shared" si="1"/>
        <v>0</v>
      </c>
    </row>
    <row r="51" spans="1:9" ht="409.5" customHeight="1" x14ac:dyDescent="0.25">
      <c r="A51" s="176" t="s">
        <v>32</v>
      </c>
      <c r="B51" s="170" t="s">
        <v>473</v>
      </c>
      <c r="C51" s="182" t="s">
        <v>19</v>
      </c>
      <c r="D51" s="165">
        <v>47633.9</v>
      </c>
      <c r="E51" s="165">
        <v>47338.6</v>
      </c>
      <c r="F51" s="183">
        <f t="shared" si="0"/>
        <v>99.380063358238559</v>
      </c>
      <c r="G51" s="182" t="s">
        <v>474</v>
      </c>
      <c r="H51" s="20">
        <f t="shared" si="1"/>
        <v>295.30000000000291</v>
      </c>
    </row>
    <row r="52" spans="1:9" ht="322.5" customHeight="1" x14ac:dyDescent="0.25">
      <c r="A52" s="176"/>
      <c r="B52" s="170"/>
      <c r="C52" s="182"/>
      <c r="D52" s="165"/>
      <c r="E52" s="165"/>
      <c r="F52" s="183"/>
      <c r="G52" s="182"/>
      <c r="H52" s="20"/>
    </row>
    <row r="53" spans="1:9" ht="188.25" customHeight="1" x14ac:dyDescent="0.25">
      <c r="A53" s="176"/>
      <c r="B53" s="100" t="s">
        <v>477</v>
      </c>
      <c r="C53" s="89" t="s">
        <v>19</v>
      </c>
      <c r="D53" s="129">
        <v>1206</v>
      </c>
      <c r="E53" s="84">
        <v>1205.5</v>
      </c>
      <c r="F53" s="93">
        <f t="shared" si="0"/>
        <v>99.958540630182426</v>
      </c>
      <c r="G53" s="89" t="s">
        <v>478</v>
      </c>
      <c r="H53" s="20">
        <f t="shared" si="1"/>
        <v>0.5</v>
      </c>
    </row>
    <row r="54" spans="1:9" ht="95.25" customHeight="1" x14ac:dyDescent="0.25">
      <c r="A54" s="176"/>
      <c r="B54" s="100" t="s">
        <v>480</v>
      </c>
      <c r="C54" s="89" t="s">
        <v>19</v>
      </c>
      <c r="D54" s="84">
        <v>402.6</v>
      </c>
      <c r="E54" s="84">
        <v>402.5</v>
      </c>
      <c r="F54" s="93">
        <f t="shared" si="0"/>
        <v>99.975161450571278</v>
      </c>
      <c r="G54" s="89" t="s">
        <v>479</v>
      </c>
      <c r="H54" s="20">
        <f t="shared" si="1"/>
        <v>0.10000000000002274</v>
      </c>
    </row>
    <row r="55" spans="1:9" ht="171" customHeight="1" x14ac:dyDescent="0.25">
      <c r="A55" s="176"/>
      <c r="B55" s="100" t="s">
        <v>475</v>
      </c>
      <c r="C55" s="89" t="s">
        <v>19</v>
      </c>
      <c r="D55" s="84">
        <v>13500</v>
      </c>
      <c r="E55" s="84">
        <v>13500</v>
      </c>
      <c r="F55" s="93">
        <f t="shared" si="0"/>
        <v>100</v>
      </c>
      <c r="G55" s="89" t="s">
        <v>476</v>
      </c>
      <c r="H55" s="20">
        <f t="shared" si="1"/>
        <v>0</v>
      </c>
    </row>
    <row r="56" spans="1:9" ht="60.75" customHeight="1" x14ac:dyDescent="0.25">
      <c r="A56" s="176"/>
      <c r="B56" s="100" t="s">
        <v>100</v>
      </c>
      <c r="C56" s="89" t="s">
        <v>19</v>
      </c>
      <c r="D56" s="84">
        <v>12</v>
      </c>
      <c r="E56" s="84">
        <v>12</v>
      </c>
      <c r="F56" s="93">
        <f t="shared" si="0"/>
        <v>100</v>
      </c>
      <c r="G56" s="89" t="s">
        <v>481</v>
      </c>
      <c r="H56" s="20">
        <f t="shared" si="1"/>
        <v>0</v>
      </c>
    </row>
    <row r="57" spans="1:9" ht="120" customHeight="1" x14ac:dyDescent="0.25">
      <c r="A57" s="176"/>
      <c r="B57" s="100" t="s">
        <v>482</v>
      </c>
      <c r="C57" s="89" t="s">
        <v>19</v>
      </c>
      <c r="D57" s="84">
        <v>772.7</v>
      </c>
      <c r="E57" s="84">
        <v>772.6</v>
      </c>
      <c r="F57" s="93">
        <f t="shared" si="0"/>
        <v>99.987058366765879</v>
      </c>
      <c r="G57" s="89" t="s">
        <v>483</v>
      </c>
      <c r="H57" s="20">
        <f t="shared" si="1"/>
        <v>0.10000000000002274</v>
      </c>
    </row>
    <row r="58" spans="1:9" ht="193.5" customHeight="1" x14ac:dyDescent="0.25">
      <c r="A58" s="176" t="s">
        <v>33</v>
      </c>
      <c r="B58" s="100" t="s">
        <v>409</v>
      </c>
      <c r="C58" s="89" t="s">
        <v>19</v>
      </c>
      <c r="D58" s="84">
        <v>2426.1</v>
      </c>
      <c r="E58" s="84">
        <v>2420.6</v>
      </c>
      <c r="F58" s="93">
        <f t="shared" si="0"/>
        <v>99.773298709863568</v>
      </c>
      <c r="G58" s="89" t="s">
        <v>404</v>
      </c>
      <c r="H58" s="20">
        <f t="shared" si="1"/>
        <v>5.5</v>
      </c>
    </row>
    <row r="59" spans="1:9" ht="132.75" customHeight="1" x14ac:dyDescent="0.25">
      <c r="A59" s="176"/>
      <c r="B59" s="100" t="s">
        <v>410</v>
      </c>
      <c r="C59" s="89" t="s">
        <v>19</v>
      </c>
      <c r="D59" s="84">
        <v>225074.9</v>
      </c>
      <c r="E59" s="84">
        <v>224734.7</v>
      </c>
      <c r="F59" s="93">
        <f t="shared" si="0"/>
        <v>99.848850316050346</v>
      </c>
      <c r="G59" s="89" t="s">
        <v>405</v>
      </c>
      <c r="H59" s="20">
        <f t="shared" si="1"/>
        <v>340.19999999998254</v>
      </c>
    </row>
    <row r="60" spans="1:9" ht="165.75" customHeight="1" x14ac:dyDescent="0.25">
      <c r="A60" s="176"/>
      <c r="B60" s="100" t="s">
        <v>411</v>
      </c>
      <c r="C60" s="89" t="s">
        <v>19</v>
      </c>
      <c r="D60" s="84">
        <v>2886.6</v>
      </c>
      <c r="E60" s="84">
        <v>2880.3</v>
      </c>
      <c r="F60" s="93">
        <f>E60/D60*100</f>
        <v>99.781750155892752</v>
      </c>
      <c r="G60" s="89" t="s">
        <v>406</v>
      </c>
      <c r="H60" s="20">
        <f t="shared" si="1"/>
        <v>6.2999999999997272</v>
      </c>
    </row>
    <row r="61" spans="1:9" ht="269.25" customHeight="1" x14ac:dyDescent="0.25">
      <c r="A61" s="176"/>
      <c r="B61" s="100" t="s">
        <v>412</v>
      </c>
      <c r="C61" s="89" t="s">
        <v>19</v>
      </c>
      <c r="D61" s="84">
        <v>1986.3</v>
      </c>
      <c r="E61" s="84">
        <v>1404.9</v>
      </c>
      <c r="F61" s="93">
        <f t="shared" si="0"/>
        <v>70.729497054825558</v>
      </c>
      <c r="G61" s="89" t="s">
        <v>407</v>
      </c>
      <c r="H61" s="20">
        <f t="shared" si="1"/>
        <v>581.39999999999986</v>
      </c>
    </row>
    <row r="62" spans="1:9" ht="105.75" customHeight="1" x14ac:dyDescent="0.25">
      <c r="A62" s="176"/>
      <c r="B62" s="100" t="s">
        <v>414</v>
      </c>
      <c r="C62" s="89" t="s">
        <v>19</v>
      </c>
      <c r="D62" s="84">
        <v>72.099999999999994</v>
      </c>
      <c r="E62" s="84">
        <v>72.099999999999994</v>
      </c>
      <c r="F62" s="93">
        <f t="shared" si="0"/>
        <v>100</v>
      </c>
      <c r="G62" s="89" t="s">
        <v>415</v>
      </c>
      <c r="H62" s="20">
        <f t="shared" si="1"/>
        <v>0</v>
      </c>
    </row>
    <row r="63" spans="1:9" ht="245.25" customHeight="1" x14ac:dyDescent="0.25">
      <c r="A63" s="176"/>
      <c r="B63" s="100" t="s">
        <v>413</v>
      </c>
      <c r="C63" s="89" t="s">
        <v>19</v>
      </c>
      <c r="D63" s="84">
        <v>83.2</v>
      </c>
      <c r="E63" s="84">
        <v>83.2</v>
      </c>
      <c r="F63" s="93">
        <f t="shared" si="0"/>
        <v>100</v>
      </c>
      <c r="G63" s="89" t="s">
        <v>408</v>
      </c>
      <c r="H63" s="20">
        <f t="shared" si="1"/>
        <v>0</v>
      </c>
    </row>
    <row r="64" spans="1:9" ht="244.5" customHeight="1" x14ac:dyDescent="0.25">
      <c r="A64" s="176" t="s">
        <v>34</v>
      </c>
      <c r="B64" s="100" t="s">
        <v>37</v>
      </c>
      <c r="C64" s="89" t="s">
        <v>19</v>
      </c>
      <c r="D64" s="84">
        <v>13513.1</v>
      </c>
      <c r="E64" s="84">
        <v>13493.3</v>
      </c>
      <c r="F64" s="93">
        <f t="shared" si="0"/>
        <v>99.853475516350784</v>
      </c>
      <c r="G64" s="89" t="s">
        <v>552</v>
      </c>
      <c r="H64" s="20">
        <f t="shared" si="1"/>
        <v>19.800000000001091</v>
      </c>
    </row>
    <row r="65" spans="1:9" ht="90" customHeight="1" x14ac:dyDescent="0.25">
      <c r="A65" s="176"/>
      <c r="B65" s="100" t="s">
        <v>166</v>
      </c>
      <c r="C65" s="89" t="s">
        <v>19</v>
      </c>
      <c r="D65" s="84">
        <v>416.9</v>
      </c>
      <c r="E65" s="84">
        <v>416.8</v>
      </c>
      <c r="F65" s="93">
        <f t="shared" si="0"/>
        <v>99.976013432477814</v>
      </c>
      <c r="G65" s="89" t="s">
        <v>555</v>
      </c>
      <c r="H65" s="20">
        <f t="shared" si="1"/>
        <v>9.9999999999965894E-2</v>
      </c>
    </row>
    <row r="66" spans="1:9" ht="165" customHeight="1" x14ac:dyDescent="0.25">
      <c r="A66" s="176"/>
      <c r="B66" s="100" t="s">
        <v>167</v>
      </c>
      <c r="C66" s="89" t="s">
        <v>19</v>
      </c>
      <c r="D66" s="84">
        <v>491.8</v>
      </c>
      <c r="E66" s="84">
        <v>475.2</v>
      </c>
      <c r="F66" s="93">
        <f t="shared" si="0"/>
        <v>96.624644164294423</v>
      </c>
      <c r="G66" s="89" t="s">
        <v>553</v>
      </c>
      <c r="H66" s="20">
        <f t="shared" si="1"/>
        <v>16.600000000000023</v>
      </c>
    </row>
    <row r="67" spans="1:9" ht="81.75" customHeight="1" x14ac:dyDescent="0.25">
      <c r="A67" s="176"/>
      <c r="B67" s="100" t="s">
        <v>567</v>
      </c>
      <c r="C67" s="89" t="s">
        <v>19</v>
      </c>
      <c r="D67" s="84">
        <v>192.1</v>
      </c>
      <c r="E67" s="84">
        <v>192.1</v>
      </c>
      <c r="F67" s="93">
        <f t="shared" ref="F67" si="5">E67/D67*100</f>
        <v>100</v>
      </c>
      <c r="G67" s="89" t="s">
        <v>568</v>
      </c>
      <c r="H67" s="20"/>
    </row>
    <row r="68" spans="1:9" ht="115.5" customHeight="1" x14ac:dyDescent="0.25">
      <c r="A68" s="176"/>
      <c r="B68" s="100" t="s">
        <v>168</v>
      </c>
      <c r="C68" s="89" t="s">
        <v>19</v>
      </c>
      <c r="D68" s="84">
        <v>106.2</v>
      </c>
      <c r="E68" s="84">
        <v>106.2</v>
      </c>
      <c r="F68" s="93">
        <f t="shared" si="0"/>
        <v>100</v>
      </c>
      <c r="G68" s="89" t="s">
        <v>554</v>
      </c>
      <c r="H68" s="20">
        <f t="shared" si="1"/>
        <v>0</v>
      </c>
    </row>
    <row r="69" spans="1:9" s="22" customFormat="1" ht="53.25" customHeight="1" x14ac:dyDescent="0.25">
      <c r="A69" s="177" t="s">
        <v>64</v>
      </c>
      <c r="B69" s="177"/>
      <c r="C69" s="90" t="s">
        <v>67</v>
      </c>
      <c r="D69" s="12">
        <f>SUM(D6:D68)</f>
        <v>523209.29999999981</v>
      </c>
      <c r="E69" s="12">
        <f>SUM(E6:E68)</f>
        <v>515196.99999999994</v>
      </c>
      <c r="F69" s="5">
        <f>E69/D69*100</f>
        <v>98.468624315355285</v>
      </c>
      <c r="G69" s="190"/>
      <c r="H69" s="20">
        <f t="shared" si="1"/>
        <v>8012.2999999998719</v>
      </c>
      <c r="I69" s="21"/>
    </row>
    <row r="70" spans="1:9" s="22" customFormat="1" ht="53.25" customHeight="1" x14ac:dyDescent="0.25">
      <c r="A70" s="177"/>
      <c r="B70" s="177"/>
      <c r="C70" s="90" t="s">
        <v>101</v>
      </c>
      <c r="D70" s="12">
        <v>0</v>
      </c>
      <c r="E70" s="12">
        <v>0</v>
      </c>
      <c r="F70" s="5">
        <v>0</v>
      </c>
      <c r="G70" s="190"/>
      <c r="H70" s="20">
        <f t="shared" si="1"/>
        <v>0</v>
      </c>
      <c r="I70" s="21"/>
    </row>
    <row r="71" spans="1:9" s="22" customFormat="1" ht="35.25" customHeight="1" x14ac:dyDescent="0.25">
      <c r="A71" s="177"/>
      <c r="B71" s="177"/>
      <c r="C71" s="81" t="s">
        <v>118</v>
      </c>
      <c r="D71" s="12">
        <v>0</v>
      </c>
      <c r="E71" s="12">
        <v>0</v>
      </c>
      <c r="F71" s="5">
        <v>0</v>
      </c>
      <c r="G71" s="190"/>
      <c r="H71" s="20">
        <f t="shared" si="1"/>
        <v>0</v>
      </c>
      <c r="I71" s="21"/>
    </row>
    <row r="72" spans="1:9" s="22" customFormat="1" ht="53.25" customHeight="1" x14ac:dyDescent="0.25">
      <c r="A72" s="177"/>
      <c r="B72" s="177"/>
      <c r="C72" s="90" t="s">
        <v>19</v>
      </c>
      <c r="D72" s="12">
        <f>SUM(D6:D68)</f>
        <v>523209.29999999981</v>
      </c>
      <c r="E72" s="12">
        <f>SUM(E6:E68)</f>
        <v>515196.99999999994</v>
      </c>
      <c r="F72" s="5">
        <f>E72/D72*100</f>
        <v>98.468624315355285</v>
      </c>
      <c r="G72" s="190"/>
      <c r="H72" s="20">
        <f t="shared" si="1"/>
        <v>8012.2999999998719</v>
      </c>
      <c r="I72" s="21"/>
    </row>
    <row r="73" spans="1:9" s="22" customFormat="1" ht="33.75" customHeight="1" x14ac:dyDescent="0.25">
      <c r="A73" s="186" t="s">
        <v>98</v>
      </c>
      <c r="B73" s="186"/>
      <c r="C73" s="186"/>
      <c r="D73" s="186"/>
      <c r="E73" s="186"/>
      <c r="F73" s="186"/>
      <c r="G73" s="186"/>
      <c r="H73" s="20">
        <f t="shared" si="1"/>
        <v>0</v>
      </c>
      <c r="I73" s="21"/>
    </row>
    <row r="74" spans="1:9" ht="81.75" customHeight="1" x14ac:dyDescent="0.25">
      <c r="A74" s="100" t="s">
        <v>23</v>
      </c>
      <c r="B74" s="100" t="s">
        <v>39</v>
      </c>
      <c r="C74" s="89" t="s">
        <v>19</v>
      </c>
      <c r="D74" s="84">
        <v>96</v>
      </c>
      <c r="E74" s="84">
        <v>96</v>
      </c>
      <c r="F74" s="93">
        <f t="shared" ref="F74:F81" si="6">E74/D74*100</f>
        <v>100</v>
      </c>
      <c r="G74" s="89" t="s">
        <v>292</v>
      </c>
      <c r="H74" s="20">
        <f t="shared" si="1"/>
        <v>0</v>
      </c>
    </row>
    <row r="75" spans="1:9" ht="78.75" customHeight="1" x14ac:dyDescent="0.25">
      <c r="A75" s="100" t="s">
        <v>29</v>
      </c>
      <c r="B75" s="100" t="s">
        <v>148</v>
      </c>
      <c r="C75" s="89" t="s">
        <v>19</v>
      </c>
      <c r="D75" s="84">
        <v>342</v>
      </c>
      <c r="E75" s="84">
        <v>342</v>
      </c>
      <c r="F75" s="93">
        <f t="shared" si="6"/>
        <v>100</v>
      </c>
      <c r="G75" s="89" t="s">
        <v>328</v>
      </c>
      <c r="H75" s="20">
        <f t="shared" ref="H75:H136" si="7">D75-E75</f>
        <v>0</v>
      </c>
    </row>
    <row r="76" spans="1:9" ht="80.25" customHeight="1" x14ac:dyDescent="0.25">
      <c r="A76" s="100" t="s">
        <v>26</v>
      </c>
      <c r="B76" s="100" t="s">
        <v>104</v>
      </c>
      <c r="C76" s="89" t="s">
        <v>19</v>
      </c>
      <c r="D76" s="84">
        <v>216</v>
      </c>
      <c r="E76" s="84">
        <v>216</v>
      </c>
      <c r="F76" s="93">
        <f t="shared" si="6"/>
        <v>100</v>
      </c>
      <c r="G76" s="89" t="s">
        <v>466</v>
      </c>
      <c r="H76" s="20">
        <f t="shared" si="7"/>
        <v>0</v>
      </c>
    </row>
    <row r="77" spans="1:9" ht="84.75" customHeight="1" x14ac:dyDescent="0.25">
      <c r="A77" s="100" t="s">
        <v>27</v>
      </c>
      <c r="B77" s="100" t="s">
        <v>245</v>
      </c>
      <c r="C77" s="89" t="s">
        <v>19</v>
      </c>
      <c r="D77" s="84">
        <v>339.1</v>
      </c>
      <c r="E77" s="84">
        <v>339.1</v>
      </c>
      <c r="F77" s="93">
        <f t="shared" si="6"/>
        <v>100</v>
      </c>
      <c r="G77" s="89" t="s">
        <v>402</v>
      </c>
      <c r="H77" s="20">
        <f t="shared" si="7"/>
        <v>0</v>
      </c>
    </row>
    <row r="78" spans="1:9" ht="81.75" customHeight="1" x14ac:dyDescent="0.25">
      <c r="A78" s="100" t="s">
        <v>28</v>
      </c>
      <c r="B78" s="100" t="s">
        <v>260</v>
      </c>
      <c r="C78" s="89" t="s">
        <v>19</v>
      </c>
      <c r="D78" s="84">
        <v>180</v>
      </c>
      <c r="E78" s="84">
        <v>180</v>
      </c>
      <c r="F78" s="93">
        <f t="shared" si="6"/>
        <v>100</v>
      </c>
      <c r="G78" s="89" t="s">
        <v>383</v>
      </c>
      <c r="H78" s="20">
        <f t="shared" si="7"/>
        <v>0</v>
      </c>
    </row>
    <row r="79" spans="1:9" ht="87.75" customHeight="1" x14ac:dyDescent="0.25">
      <c r="A79" s="100" t="s">
        <v>32</v>
      </c>
      <c r="B79" s="100" t="s">
        <v>484</v>
      </c>
      <c r="C79" s="89" t="s">
        <v>19</v>
      </c>
      <c r="D79" s="84">
        <v>1540</v>
      </c>
      <c r="E79" s="84">
        <v>1540</v>
      </c>
      <c r="F79" s="93">
        <f t="shared" si="6"/>
        <v>100</v>
      </c>
      <c r="G79" s="89" t="s">
        <v>485</v>
      </c>
      <c r="H79" s="20">
        <f t="shared" si="7"/>
        <v>0</v>
      </c>
    </row>
    <row r="80" spans="1:9" ht="167.25" customHeight="1" x14ac:dyDescent="0.25">
      <c r="A80" s="100" t="s">
        <v>33</v>
      </c>
      <c r="B80" s="100" t="s">
        <v>416</v>
      </c>
      <c r="C80" s="89" t="s">
        <v>19</v>
      </c>
      <c r="D80" s="84">
        <v>1332</v>
      </c>
      <c r="E80" s="84">
        <v>1332</v>
      </c>
      <c r="F80" s="93">
        <f t="shared" si="6"/>
        <v>100</v>
      </c>
      <c r="G80" s="89" t="s">
        <v>417</v>
      </c>
      <c r="H80" s="20">
        <f t="shared" si="7"/>
        <v>0</v>
      </c>
    </row>
    <row r="81" spans="1:9" ht="114" customHeight="1" x14ac:dyDescent="0.25">
      <c r="A81" s="100" t="s">
        <v>34</v>
      </c>
      <c r="B81" s="100" t="s">
        <v>169</v>
      </c>
      <c r="C81" s="89" t="s">
        <v>19</v>
      </c>
      <c r="D81" s="84">
        <v>236</v>
      </c>
      <c r="E81" s="84">
        <v>232</v>
      </c>
      <c r="F81" s="93">
        <f t="shared" si="6"/>
        <v>98.305084745762713</v>
      </c>
      <c r="G81" s="89" t="s">
        <v>556</v>
      </c>
      <c r="H81" s="20">
        <f t="shared" si="7"/>
        <v>4</v>
      </c>
    </row>
    <row r="82" spans="1:9" ht="51.75" customHeight="1" x14ac:dyDescent="0.25">
      <c r="A82" s="177" t="s">
        <v>64</v>
      </c>
      <c r="B82" s="177"/>
      <c r="C82" s="90" t="s">
        <v>67</v>
      </c>
      <c r="D82" s="12">
        <f>SUM(D74:D81)</f>
        <v>4281.1000000000004</v>
      </c>
      <c r="E82" s="12">
        <f>SUM(E74:E81)</f>
        <v>4277.1000000000004</v>
      </c>
      <c r="F82" s="5">
        <f>E82/D82*100</f>
        <v>99.906566069468127</v>
      </c>
      <c r="G82" s="182"/>
      <c r="H82" s="20">
        <f t="shared" si="7"/>
        <v>4</v>
      </c>
    </row>
    <row r="83" spans="1:9" ht="51.75" customHeight="1" x14ac:dyDescent="0.25">
      <c r="A83" s="177"/>
      <c r="B83" s="177"/>
      <c r="C83" s="90" t="s">
        <v>101</v>
      </c>
      <c r="D83" s="12">
        <v>0</v>
      </c>
      <c r="E83" s="12">
        <v>0</v>
      </c>
      <c r="F83" s="5">
        <v>0</v>
      </c>
      <c r="G83" s="182"/>
      <c r="H83" s="20">
        <f t="shared" si="7"/>
        <v>0</v>
      </c>
    </row>
    <row r="84" spans="1:9" ht="30.75" customHeight="1" x14ac:dyDescent="0.25">
      <c r="A84" s="177"/>
      <c r="B84" s="177"/>
      <c r="C84" s="81" t="s">
        <v>118</v>
      </c>
      <c r="D84" s="12">
        <v>0</v>
      </c>
      <c r="E84" s="12">
        <v>0</v>
      </c>
      <c r="F84" s="5">
        <v>0</v>
      </c>
      <c r="G84" s="182"/>
      <c r="H84" s="20">
        <f t="shared" si="7"/>
        <v>0</v>
      </c>
    </row>
    <row r="85" spans="1:9" ht="51.75" customHeight="1" x14ac:dyDescent="0.25">
      <c r="A85" s="177"/>
      <c r="B85" s="177"/>
      <c r="C85" s="90" t="s">
        <v>19</v>
      </c>
      <c r="D85" s="12">
        <f>D74+D75+D76+D77+D78+D79+D80+D81</f>
        <v>4281.1000000000004</v>
      </c>
      <c r="E85" s="12">
        <f>E74+E75+E76+E77+E78+E79+E80+E81</f>
        <v>4277.1000000000004</v>
      </c>
      <c r="F85" s="5">
        <f>E85/D85*100</f>
        <v>99.906566069468127</v>
      </c>
      <c r="G85" s="182"/>
      <c r="H85" s="20">
        <f t="shared" si="7"/>
        <v>4</v>
      </c>
    </row>
    <row r="86" spans="1:9" s="22" customFormat="1" ht="36.75" customHeight="1" x14ac:dyDescent="0.25">
      <c r="A86" s="186" t="s">
        <v>75</v>
      </c>
      <c r="B86" s="186"/>
      <c r="C86" s="186"/>
      <c r="D86" s="186"/>
      <c r="E86" s="186"/>
      <c r="F86" s="186"/>
      <c r="G86" s="186"/>
      <c r="H86" s="20">
        <f t="shared" si="7"/>
        <v>0</v>
      </c>
      <c r="I86" s="21"/>
    </row>
    <row r="87" spans="1:9" ht="84" customHeight="1" x14ac:dyDescent="0.25">
      <c r="A87" s="100" t="s">
        <v>23</v>
      </c>
      <c r="B87" s="100" t="s">
        <v>121</v>
      </c>
      <c r="C87" s="89" t="s">
        <v>19</v>
      </c>
      <c r="D87" s="84">
        <v>173</v>
      </c>
      <c r="E87" s="84">
        <v>173</v>
      </c>
      <c r="F87" s="93">
        <f t="shared" ref="F87:F109" si="8">E87/D87*100</f>
        <v>100</v>
      </c>
      <c r="G87" s="89" t="s">
        <v>293</v>
      </c>
      <c r="H87" s="20">
        <f t="shared" si="7"/>
        <v>0</v>
      </c>
    </row>
    <row r="88" spans="1:9" ht="89.25" customHeight="1" x14ac:dyDescent="0.25">
      <c r="A88" s="100" t="s">
        <v>24</v>
      </c>
      <c r="B88" s="100" t="s">
        <v>184</v>
      </c>
      <c r="C88" s="89" t="s">
        <v>19</v>
      </c>
      <c r="D88" s="84">
        <v>311</v>
      </c>
      <c r="E88" s="84">
        <v>311</v>
      </c>
      <c r="F88" s="93">
        <f t="shared" si="8"/>
        <v>100</v>
      </c>
      <c r="G88" s="89" t="s">
        <v>304</v>
      </c>
      <c r="H88" s="20">
        <f t="shared" si="7"/>
        <v>0</v>
      </c>
    </row>
    <row r="89" spans="1:9" ht="56.25" customHeight="1" x14ac:dyDescent="0.25">
      <c r="A89" s="100" t="s">
        <v>25</v>
      </c>
      <c r="B89" s="100" t="s">
        <v>52</v>
      </c>
      <c r="C89" s="89" t="s">
        <v>19</v>
      </c>
      <c r="D89" s="84">
        <v>1200</v>
      </c>
      <c r="E89" s="84">
        <v>1200</v>
      </c>
      <c r="F89" s="93">
        <f t="shared" si="8"/>
        <v>100</v>
      </c>
      <c r="G89" s="89" t="s">
        <v>315</v>
      </c>
      <c r="H89" s="20">
        <f t="shared" si="7"/>
        <v>0</v>
      </c>
    </row>
    <row r="90" spans="1:9" ht="62.25" customHeight="1" x14ac:dyDescent="0.25">
      <c r="A90" s="100" t="s">
        <v>29</v>
      </c>
      <c r="B90" s="100" t="s">
        <v>150</v>
      </c>
      <c r="C90" s="89" t="s">
        <v>19</v>
      </c>
      <c r="D90" s="84">
        <v>29.2</v>
      </c>
      <c r="E90" s="128">
        <v>29.2</v>
      </c>
      <c r="F90" s="93">
        <f t="shared" si="8"/>
        <v>100</v>
      </c>
      <c r="G90" s="89" t="s">
        <v>329</v>
      </c>
      <c r="H90" s="20">
        <f t="shared" si="7"/>
        <v>0</v>
      </c>
    </row>
    <row r="91" spans="1:9" ht="83.25" customHeight="1" x14ac:dyDescent="0.25">
      <c r="A91" s="176" t="s">
        <v>26</v>
      </c>
      <c r="B91" s="100" t="s">
        <v>124</v>
      </c>
      <c r="C91" s="89" t="s">
        <v>19</v>
      </c>
      <c r="D91" s="84">
        <v>95.1</v>
      </c>
      <c r="E91" s="84">
        <v>95.1</v>
      </c>
      <c r="F91" s="93">
        <f t="shared" si="8"/>
        <v>100</v>
      </c>
      <c r="G91" s="89" t="s">
        <v>574</v>
      </c>
      <c r="H91" s="20">
        <f t="shared" si="7"/>
        <v>0</v>
      </c>
    </row>
    <row r="92" spans="1:9" s="35" customFormat="1" ht="57" customHeight="1" x14ac:dyDescent="0.25">
      <c r="A92" s="176"/>
      <c r="B92" s="127" t="s">
        <v>105</v>
      </c>
      <c r="C92" s="85" t="s">
        <v>19</v>
      </c>
      <c r="D92" s="128">
        <v>6.3</v>
      </c>
      <c r="E92" s="128">
        <v>6.3</v>
      </c>
      <c r="F92" s="93">
        <f t="shared" si="8"/>
        <v>100</v>
      </c>
      <c r="G92" s="85" t="s">
        <v>576</v>
      </c>
      <c r="H92" s="20">
        <f t="shared" si="7"/>
        <v>0</v>
      </c>
      <c r="I92" s="34"/>
    </row>
    <row r="93" spans="1:9" s="35" customFormat="1" ht="85.5" customHeight="1" x14ac:dyDescent="0.25">
      <c r="A93" s="176"/>
      <c r="B93" s="127" t="s">
        <v>125</v>
      </c>
      <c r="C93" s="85" t="s">
        <v>19</v>
      </c>
      <c r="D93" s="128">
        <v>68.7</v>
      </c>
      <c r="E93" s="128">
        <v>68.7</v>
      </c>
      <c r="F93" s="93">
        <f t="shared" si="8"/>
        <v>100</v>
      </c>
      <c r="G93" s="85" t="s">
        <v>575</v>
      </c>
      <c r="H93" s="20">
        <f t="shared" si="7"/>
        <v>0</v>
      </c>
      <c r="I93" s="34"/>
    </row>
    <row r="94" spans="1:9" ht="113.25" customHeight="1" x14ac:dyDescent="0.25">
      <c r="A94" s="176" t="s">
        <v>27</v>
      </c>
      <c r="B94" s="100" t="s">
        <v>251</v>
      </c>
      <c r="C94" s="89" t="s">
        <v>19</v>
      </c>
      <c r="D94" s="84">
        <v>1312</v>
      </c>
      <c r="E94" s="84">
        <v>1196</v>
      </c>
      <c r="F94" s="93">
        <v>0</v>
      </c>
      <c r="G94" s="89" t="s">
        <v>522</v>
      </c>
      <c r="H94" s="20">
        <f t="shared" si="7"/>
        <v>116</v>
      </c>
    </row>
    <row r="95" spans="1:9" ht="57" customHeight="1" x14ac:dyDescent="0.25">
      <c r="A95" s="176"/>
      <c r="B95" s="100" t="s">
        <v>244</v>
      </c>
      <c r="C95" s="89" t="s">
        <v>19</v>
      </c>
      <c r="D95" s="84">
        <v>1</v>
      </c>
      <c r="E95" s="84">
        <v>1</v>
      </c>
      <c r="F95" s="93">
        <f t="shared" si="8"/>
        <v>100</v>
      </c>
      <c r="G95" s="89" t="s">
        <v>523</v>
      </c>
      <c r="H95" s="20">
        <f t="shared" si="7"/>
        <v>0</v>
      </c>
    </row>
    <row r="96" spans="1:9" ht="84.75" customHeight="1" x14ac:dyDescent="0.25">
      <c r="A96" s="176"/>
      <c r="B96" s="100" t="s">
        <v>243</v>
      </c>
      <c r="C96" s="89" t="s">
        <v>19</v>
      </c>
      <c r="D96" s="84">
        <v>1</v>
      </c>
      <c r="E96" s="84">
        <v>1</v>
      </c>
      <c r="F96" s="93">
        <f t="shared" si="8"/>
        <v>100</v>
      </c>
      <c r="G96" s="89" t="s">
        <v>523</v>
      </c>
      <c r="H96" s="20">
        <f t="shared" si="7"/>
        <v>0</v>
      </c>
    </row>
    <row r="97" spans="1:9" ht="89.25" customHeight="1" x14ac:dyDescent="0.25">
      <c r="A97" s="176"/>
      <c r="B97" s="100" t="s">
        <v>242</v>
      </c>
      <c r="C97" s="89" t="s">
        <v>19</v>
      </c>
      <c r="D97" s="84">
        <v>1</v>
      </c>
      <c r="E97" s="84">
        <v>1</v>
      </c>
      <c r="F97" s="93">
        <f t="shared" si="8"/>
        <v>100</v>
      </c>
      <c r="G97" s="89" t="s">
        <v>524</v>
      </c>
      <c r="H97" s="20">
        <f t="shared" si="7"/>
        <v>0</v>
      </c>
    </row>
    <row r="98" spans="1:9" ht="61.5" customHeight="1" x14ac:dyDescent="0.25">
      <c r="A98" s="176" t="s">
        <v>28</v>
      </c>
      <c r="B98" s="100" t="s">
        <v>216</v>
      </c>
      <c r="C98" s="89" t="s">
        <v>19</v>
      </c>
      <c r="D98" s="84">
        <v>1</v>
      </c>
      <c r="E98" s="84">
        <v>1</v>
      </c>
      <c r="F98" s="93">
        <f t="shared" si="8"/>
        <v>100</v>
      </c>
      <c r="G98" s="89" t="s">
        <v>384</v>
      </c>
      <c r="H98" s="20">
        <f t="shared" si="7"/>
        <v>0</v>
      </c>
    </row>
    <row r="99" spans="1:9" ht="111" customHeight="1" x14ac:dyDescent="0.25">
      <c r="A99" s="176"/>
      <c r="B99" s="100" t="s">
        <v>217</v>
      </c>
      <c r="C99" s="89" t="s">
        <v>19</v>
      </c>
      <c r="D99" s="84">
        <v>200</v>
      </c>
      <c r="E99" s="84">
        <v>190.4</v>
      </c>
      <c r="F99" s="93">
        <f t="shared" si="8"/>
        <v>95.2</v>
      </c>
      <c r="G99" s="89" t="s">
        <v>541</v>
      </c>
      <c r="H99" s="20">
        <f t="shared" si="7"/>
        <v>9.5999999999999943</v>
      </c>
    </row>
    <row r="100" spans="1:9" ht="144" customHeight="1" x14ac:dyDescent="0.25">
      <c r="A100" s="176"/>
      <c r="B100" s="100" t="s">
        <v>241</v>
      </c>
      <c r="C100" s="89" t="s">
        <v>19</v>
      </c>
      <c r="D100" s="84">
        <v>644.29999999999995</v>
      </c>
      <c r="E100" s="84">
        <v>635.6</v>
      </c>
      <c r="F100" s="93">
        <f t="shared" si="8"/>
        <v>98.649697345956866</v>
      </c>
      <c r="G100" s="89" t="s">
        <v>542</v>
      </c>
      <c r="H100" s="20">
        <f t="shared" si="7"/>
        <v>8.6999999999999318</v>
      </c>
    </row>
    <row r="101" spans="1:9" ht="116.25" customHeight="1" x14ac:dyDescent="0.25">
      <c r="A101" s="176" t="s">
        <v>30</v>
      </c>
      <c r="B101" s="100" t="s">
        <v>58</v>
      </c>
      <c r="C101" s="89" t="s">
        <v>19</v>
      </c>
      <c r="D101" s="84">
        <v>970.7</v>
      </c>
      <c r="E101" s="84">
        <v>970.7</v>
      </c>
      <c r="F101" s="93">
        <f t="shared" si="8"/>
        <v>100</v>
      </c>
      <c r="G101" s="89" t="s">
        <v>345</v>
      </c>
      <c r="H101" s="20">
        <f t="shared" si="7"/>
        <v>0</v>
      </c>
    </row>
    <row r="102" spans="1:9" ht="57" customHeight="1" x14ac:dyDescent="0.25">
      <c r="A102" s="176"/>
      <c r="B102" s="100" t="s">
        <v>74</v>
      </c>
      <c r="C102" s="89" t="s">
        <v>19</v>
      </c>
      <c r="D102" s="84">
        <v>5</v>
      </c>
      <c r="E102" s="84">
        <v>5</v>
      </c>
      <c r="F102" s="93">
        <f t="shared" si="8"/>
        <v>100</v>
      </c>
      <c r="G102" s="85" t="s">
        <v>346</v>
      </c>
      <c r="H102" s="20">
        <f t="shared" si="7"/>
        <v>0</v>
      </c>
    </row>
    <row r="103" spans="1:9" ht="140.25" customHeight="1" x14ac:dyDescent="0.25">
      <c r="A103" s="176" t="s">
        <v>31</v>
      </c>
      <c r="B103" s="100" t="s">
        <v>136</v>
      </c>
      <c r="C103" s="89" t="s">
        <v>19</v>
      </c>
      <c r="D103" s="84">
        <v>746.2</v>
      </c>
      <c r="E103" s="84">
        <v>746.2</v>
      </c>
      <c r="F103" s="93">
        <f t="shared" si="8"/>
        <v>100</v>
      </c>
      <c r="G103" s="89" t="s">
        <v>360</v>
      </c>
      <c r="H103" s="20">
        <f t="shared" si="7"/>
        <v>0</v>
      </c>
    </row>
    <row r="104" spans="1:9" ht="57" customHeight="1" x14ac:dyDescent="0.25">
      <c r="A104" s="176"/>
      <c r="B104" s="100" t="s">
        <v>137</v>
      </c>
      <c r="C104" s="89" t="s">
        <v>19</v>
      </c>
      <c r="D104" s="84">
        <v>6</v>
      </c>
      <c r="E104" s="84">
        <v>6</v>
      </c>
      <c r="F104" s="93">
        <f t="shared" si="8"/>
        <v>100</v>
      </c>
      <c r="G104" s="89" t="s">
        <v>279</v>
      </c>
      <c r="H104" s="20">
        <f t="shared" si="7"/>
        <v>0</v>
      </c>
    </row>
    <row r="105" spans="1:9" ht="193.5" customHeight="1" x14ac:dyDescent="0.25">
      <c r="A105" s="176" t="s">
        <v>32</v>
      </c>
      <c r="B105" s="100" t="s">
        <v>486</v>
      </c>
      <c r="C105" s="89" t="s">
        <v>19</v>
      </c>
      <c r="D105" s="84">
        <v>20954.099999999999</v>
      </c>
      <c r="E105" s="84">
        <v>20953.099999999999</v>
      </c>
      <c r="F105" s="93">
        <f t="shared" si="8"/>
        <v>99.995227664275717</v>
      </c>
      <c r="G105" s="89" t="s">
        <v>487</v>
      </c>
      <c r="H105" s="20">
        <f t="shared" si="7"/>
        <v>1</v>
      </c>
    </row>
    <row r="106" spans="1:9" s="35" customFormat="1" ht="57" customHeight="1" x14ac:dyDescent="0.25">
      <c r="A106" s="176"/>
      <c r="B106" s="100" t="s">
        <v>490</v>
      </c>
      <c r="C106" s="85" t="s">
        <v>19</v>
      </c>
      <c r="D106" s="128">
        <v>10</v>
      </c>
      <c r="E106" s="128">
        <v>10</v>
      </c>
      <c r="F106" s="93">
        <f t="shared" si="8"/>
        <v>100</v>
      </c>
      <c r="G106" s="85" t="s">
        <v>283</v>
      </c>
      <c r="H106" s="20">
        <f t="shared" si="7"/>
        <v>0</v>
      </c>
      <c r="I106" s="34"/>
    </row>
    <row r="107" spans="1:9" ht="117.75" customHeight="1" x14ac:dyDescent="0.25">
      <c r="A107" s="176"/>
      <c r="B107" s="100" t="s">
        <v>488</v>
      </c>
      <c r="C107" s="89" t="s">
        <v>19</v>
      </c>
      <c r="D107" s="84">
        <v>701</v>
      </c>
      <c r="E107" s="84">
        <v>700</v>
      </c>
      <c r="F107" s="93">
        <f t="shared" si="8"/>
        <v>99.85734664764621</v>
      </c>
      <c r="G107" s="89" t="s">
        <v>489</v>
      </c>
      <c r="H107" s="20">
        <f t="shared" si="7"/>
        <v>1</v>
      </c>
    </row>
    <row r="108" spans="1:9" ht="62.25" customHeight="1" x14ac:dyDescent="0.25">
      <c r="A108" s="176" t="s">
        <v>33</v>
      </c>
      <c r="B108" s="100" t="s">
        <v>420</v>
      </c>
      <c r="C108" s="89" t="s">
        <v>19</v>
      </c>
      <c r="D108" s="84">
        <v>0</v>
      </c>
      <c r="E108" s="84">
        <v>0</v>
      </c>
      <c r="F108" s="93">
        <v>0</v>
      </c>
      <c r="G108" s="89" t="s">
        <v>421</v>
      </c>
      <c r="H108" s="20">
        <f t="shared" si="7"/>
        <v>0</v>
      </c>
    </row>
    <row r="109" spans="1:9" ht="166.5" customHeight="1" x14ac:dyDescent="0.25">
      <c r="A109" s="176"/>
      <c r="B109" s="100" t="s">
        <v>418</v>
      </c>
      <c r="C109" s="89" t="s">
        <v>19</v>
      </c>
      <c r="D109" s="84">
        <v>799</v>
      </c>
      <c r="E109" s="84">
        <v>799</v>
      </c>
      <c r="F109" s="93">
        <f t="shared" si="8"/>
        <v>100</v>
      </c>
      <c r="G109" s="89" t="s">
        <v>419</v>
      </c>
      <c r="H109" s="20">
        <f t="shared" si="7"/>
        <v>0</v>
      </c>
    </row>
    <row r="110" spans="1:9" ht="80.25" customHeight="1" x14ac:dyDescent="0.25">
      <c r="A110" s="176"/>
      <c r="B110" s="100" t="s">
        <v>422</v>
      </c>
      <c r="C110" s="89" t="s">
        <v>19</v>
      </c>
      <c r="D110" s="84">
        <v>262.5</v>
      </c>
      <c r="E110" s="84">
        <v>262.5</v>
      </c>
      <c r="F110" s="93">
        <v>0</v>
      </c>
      <c r="G110" s="89" t="s">
        <v>423</v>
      </c>
      <c r="H110" s="20">
        <f t="shared" si="7"/>
        <v>0</v>
      </c>
    </row>
    <row r="111" spans="1:9" ht="87" customHeight="1" x14ac:dyDescent="0.25">
      <c r="A111" s="176"/>
      <c r="B111" s="100" t="s">
        <v>424</v>
      </c>
      <c r="C111" s="89" t="s">
        <v>19</v>
      </c>
      <c r="D111" s="84">
        <v>0</v>
      </c>
      <c r="E111" s="84">
        <v>0</v>
      </c>
      <c r="F111" s="93">
        <v>0</v>
      </c>
      <c r="G111" s="89" t="s">
        <v>421</v>
      </c>
      <c r="H111" s="20">
        <f t="shared" si="7"/>
        <v>0</v>
      </c>
    </row>
    <row r="112" spans="1:9" ht="57" customHeight="1" x14ac:dyDescent="0.25">
      <c r="A112" s="100" t="s">
        <v>34</v>
      </c>
      <c r="B112" s="100" t="s">
        <v>204</v>
      </c>
      <c r="C112" s="89" t="s">
        <v>19</v>
      </c>
      <c r="D112" s="84">
        <v>0</v>
      </c>
      <c r="E112" s="84">
        <v>0</v>
      </c>
      <c r="F112" s="93">
        <v>0</v>
      </c>
      <c r="G112" s="89" t="s">
        <v>557</v>
      </c>
      <c r="H112" s="20">
        <f t="shared" si="7"/>
        <v>0</v>
      </c>
    </row>
    <row r="113" spans="1:9" ht="54" customHeight="1" x14ac:dyDescent="0.25">
      <c r="A113" s="177" t="s">
        <v>64</v>
      </c>
      <c r="B113" s="177"/>
      <c r="C113" s="90" t="s">
        <v>67</v>
      </c>
      <c r="D113" s="12">
        <f>SUM(D87:D112)</f>
        <v>28498.1</v>
      </c>
      <c r="E113" s="12">
        <f>SUM(E87:E112)</f>
        <v>28361.8</v>
      </c>
      <c r="F113" s="5">
        <f>E113/D113*100</f>
        <v>99.521722500798305</v>
      </c>
      <c r="G113" s="182"/>
      <c r="H113" s="20">
        <f t="shared" si="7"/>
        <v>136.29999999999927</v>
      </c>
    </row>
    <row r="114" spans="1:9" ht="54" customHeight="1" x14ac:dyDescent="0.25">
      <c r="A114" s="177"/>
      <c r="B114" s="177"/>
      <c r="C114" s="90" t="s">
        <v>101</v>
      </c>
      <c r="D114" s="12">
        <v>0</v>
      </c>
      <c r="E114" s="12">
        <v>0</v>
      </c>
      <c r="F114" s="5">
        <v>0</v>
      </c>
      <c r="G114" s="182"/>
      <c r="H114" s="20">
        <f t="shared" si="7"/>
        <v>0</v>
      </c>
    </row>
    <row r="115" spans="1:9" ht="31.5" customHeight="1" x14ac:dyDescent="0.25">
      <c r="A115" s="177"/>
      <c r="B115" s="177"/>
      <c r="C115" s="81" t="s">
        <v>118</v>
      </c>
      <c r="D115" s="12">
        <v>0</v>
      </c>
      <c r="E115" s="12">
        <v>0</v>
      </c>
      <c r="F115" s="5">
        <v>0</v>
      </c>
      <c r="G115" s="182"/>
      <c r="H115" s="20">
        <f t="shared" si="7"/>
        <v>0</v>
      </c>
    </row>
    <row r="116" spans="1:9" ht="54" customHeight="1" x14ac:dyDescent="0.25">
      <c r="A116" s="177"/>
      <c r="B116" s="177"/>
      <c r="C116" s="90" t="s">
        <v>19</v>
      </c>
      <c r="D116" s="12">
        <f>D87+D88+D89+D90+D91+D92+D93+D94+D95+D96+D97+D98+D99+D100+D101+D102+D103+D104+D105+D106+D107+D108+D109+D110+D111+D112</f>
        <v>28498.1</v>
      </c>
      <c r="E116" s="12">
        <f>E87+E88+E89+E90+E91+E92+E93+E94+E95+E96+E97+E98+E99+E100+E101+E102+E103+E104+E105+E106+E107+E108+E109+E110+E111+E112</f>
        <v>28361.8</v>
      </c>
      <c r="F116" s="5">
        <f>E116/D116*100</f>
        <v>99.521722500798305</v>
      </c>
      <c r="G116" s="182"/>
      <c r="H116" s="20">
        <f t="shared" si="7"/>
        <v>136.29999999999927</v>
      </c>
    </row>
    <row r="117" spans="1:9" s="22" customFormat="1" ht="33.75" customHeight="1" x14ac:dyDescent="0.25">
      <c r="A117" s="164" t="s">
        <v>36</v>
      </c>
      <c r="B117" s="164"/>
      <c r="C117" s="164"/>
      <c r="D117" s="164"/>
      <c r="E117" s="164"/>
      <c r="F117" s="164"/>
      <c r="G117" s="164"/>
      <c r="H117" s="20">
        <f t="shared" si="7"/>
        <v>0</v>
      </c>
      <c r="I117" s="21"/>
    </row>
    <row r="118" spans="1:9" s="133" customFormat="1" ht="167.25" customHeight="1" x14ac:dyDescent="0.25">
      <c r="A118" s="130" t="s">
        <v>23</v>
      </c>
      <c r="B118" s="127" t="s">
        <v>198</v>
      </c>
      <c r="C118" s="85" t="s">
        <v>19</v>
      </c>
      <c r="D118" s="128">
        <v>388.1</v>
      </c>
      <c r="E118" s="128">
        <v>388.1</v>
      </c>
      <c r="F118" s="93">
        <f>E118/D118*100</f>
        <v>100</v>
      </c>
      <c r="G118" s="85" t="s">
        <v>294</v>
      </c>
      <c r="H118" s="131"/>
      <c r="I118" s="132"/>
    </row>
    <row r="119" spans="1:9" s="35" customFormat="1" ht="94.5" customHeight="1" x14ac:dyDescent="0.25">
      <c r="A119" s="127" t="s">
        <v>29</v>
      </c>
      <c r="B119" s="127" t="s">
        <v>197</v>
      </c>
      <c r="C119" s="85" t="s">
        <v>19</v>
      </c>
      <c r="D119" s="84">
        <v>102.3</v>
      </c>
      <c r="E119" s="128">
        <v>102.3</v>
      </c>
      <c r="F119" s="93">
        <f t="shared" ref="F119:F127" si="9">E119/D119*100</f>
        <v>100</v>
      </c>
      <c r="G119" s="85" t="s">
        <v>330</v>
      </c>
      <c r="H119" s="20">
        <f t="shared" si="7"/>
        <v>0</v>
      </c>
      <c r="I119" s="34"/>
    </row>
    <row r="120" spans="1:9" s="35" customFormat="1" ht="60.75" customHeight="1" x14ac:dyDescent="0.25">
      <c r="A120" s="127" t="s">
        <v>26</v>
      </c>
      <c r="B120" s="100" t="s">
        <v>144</v>
      </c>
      <c r="C120" s="85" t="s">
        <v>19</v>
      </c>
      <c r="D120" s="128">
        <v>144</v>
      </c>
      <c r="E120" s="128">
        <v>144</v>
      </c>
      <c r="F120" s="93">
        <f t="shared" si="9"/>
        <v>100</v>
      </c>
      <c r="G120" s="85" t="s">
        <v>467</v>
      </c>
      <c r="H120" s="20">
        <f t="shared" si="7"/>
        <v>0</v>
      </c>
      <c r="I120" s="34"/>
    </row>
    <row r="121" spans="1:9" ht="261" customHeight="1" x14ac:dyDescent="0.25">
      <c r="A121" s="100" t="s">
        <v>27</v>
      </c>
      <c r="B121" s="100" t="s">
        <v>240</v>
      </c>
      <c r="C121" s="89" t="s">
        <v>19</v>
      </c>
      <c r="D121" s="84">
        <v>9216.7000000000007</v>
      </c>
      <c r="E121" s="84">
        <v>9142.1</v>
      </c>
      <c r="F121" s="93">
        <f t="shared" si="9"/>
        <v>99.190599672333917</v>
      </c>
      <c r="G121" s="89" t="s">
        <v>525</v>
      </c>
      <c r="H121" s="20">
        <f t="shared" si="7"/>
        <v>74.600000000000364</v>
      </c>
    </row>
    <row r="122" spans="1:9" s="35" customFormat="1" ht="136.5" customHeight="1" x14ac:dyDescent="0.25">
      <c r="A122" s="127" t="s">
        <v>28</v>
      </c>
      <c r="B122" s="127" t="s">
        <v>261</v>
      </c>
      <c r="C122" s="85" t="s">
        <v>19</v>
      </c>
      <c r="D122" s="128">
        <v>1800</v>
      </c>
      <c r="E122" s="128">
        <v>1702.3</v>
      </c>
      <c r="F122" s="93">
        <f t="shared" si="9"/>
        <v>94.572222222222223</v>
      </c>
      <c r="G122" s="85" t="s">
        <v>543</v>
      </c>
      <c r="H122" s="20">
        <f t="shared" si="7"/>
        <v>97.700000000000045</v>
      </c>
      <c r="I122" s="34"/>
    </row>
    <row r="123" spans="1:9" ht="96.75" customHeight="1" x14ac:dyDescent="0.25">
      <c r="A123" s="92" t="s">
        <v>31</v>
      </c>
      <c r="B123" s="100" t="s">
        <v>163</v>
      </c>
      <c r="C123" s="89" t="s">
        <v>19</v>
      </c>
      <c r="D123" s="84">
        <v>188.8</v>
      </c>
      <c r="E123" s="84">
        <v>188.8</v>
      </c>
      <c r="F123" s="93">
        <f t="shared" si="9"/>
        <v>100</v>
      </c>
      <c r="G123" s="89" t="s">
        <v>361</v>
      </c>
      <c r="H123" s="20">
        <f t="shared" si="7"/>
        <v>0</v>
      </c>
    </row>
    <row r="124" spans="1:9" ht="176.25" customHeight="1" x14ac:dyDescent="0.25">
      <c r="A124" s="92" t="s">
        <v>32</v>
      </c>
      <c r="B124" s="92" t="s">
        <v>491</v>
      </c>
      <c r="C124" s="89" t="s">
        <v>19</v>
      </c>
      <c r="D124" s="84">
        <v>2653</v>
      </c>
      <c r="E124" s="84">
        <v>2652.1</v>
      </c>
      <c r="F124" s="93">
        <f t="shared" si="9"/>
        <v>99.966076140218618</v>
      </c>
      <c r="G124" s="89" t="s">
        <v>492</v>
      </c>
      <c r="H124" s="20">
        <f t="shared" si="7"/>
        <v>0.90000000000009095</v>
      </c>
    </row>
    <row r="125" spans="1:9" ht="296.25" customHeight="1" x14ac:dyDescent="0.25">
      <c r="A125" s="170" t="s">
        <v>33</v>
      </c>
      <c r="B125" s="92" t="s">
        <v>426</v>
      </c>
      <c r="C125" s="89" t="s">
        <v>19</v>
      </c>
      <c r="D125" s="84">
        <v>1457.6</v>
      </c>
      <c r="E125" s="84">
        <v>1352.2</v>
      </c>
      <c r="F125" s="93">
        <f t="shared" si="9"/>
        <v>92.768935236004396</v>
      </c>
      <c r="G125" s="89" t="s">
        <v>425</v>
      </c>
      <c r="H125" s="20">
        <f t="shared" si="7"/>
        <v>105.39999999999986</v>
      </c>
    </row>
    <row r="126" spans="1:9" ht="87" customHeight="1" x14ac:dyDescent="0.25">
      <c r="A126" s="170"/>
      <c r="B126" s="92" t="s">
        <v>427</v>
      </c>
      <c r="C126" s="89" t="s">
        <v>19</v>
      </c>
      <c r="D126" s="84">
        <v>0</v>
      </c>
      <c r="E126" s="84">
        <v>0</v>
      </c>
      <c r="F126" s="93">
        <v>0</v>
      </c>
      <c r="G126" s="89" t="s">
        <v>421</v>
      </c>
      <c r="H126" s="20">
        <f t="shared" si="7"/>
        <v>0</v>
      </c>
    </row>
    <row r="127" spans="1:9" ht="269.25" customHeight="1" x14ac:dyDescent="0.25">
      <c r="A127" s="170"/>
      <c r="B127" s="92" t="s">
        <v>132</v>
      </c>
      <c r="C127" s="89" t="s">
        <v>19</v>
      </c>
      <c r="D127" s="84">
        <v>1502.6</v>
      </c>
      <c r="E127" s="84">
        <v>1440.9</v>
      </c>
      <c r="F127" s="93">
        <f t="shared" si="9"/>
        <v>95.893784107546935</v>
      </c>
      <c r="G127" s="89" t="s">
        <v>428</v>
      </c>
      <c r="H127" s="20">
        <f t="shared" si="7"/>
        <v>61.699999999999818</v>
      </c>
    </row>
    <row r="128" spans="1:9" ht="53.25" customHeight="1" x14ac:dyDescent="0.25">
      <c r="A128" s="177" t="s">
        <v>64</v>
      </c>
      <c r="B128" s="177"/>
      <c r="C128" s="90" t="s">
        <v>67</v>
      </c>
      <c r="D128" s="12">
        <f>SUM(D118:D127)</f>
        <v>17453.099999999999</v>
      </c>
      <c r="E128" s="12">
        <f>SUM(E118:E127)</f>
        <v>17112.8</v>
      </c>
      <c r="F128" s="5">
        <f>E128/D128*100</f>
        <v>98.050203115778871</v>
      </c>
      <c r="G128" s="182"/>
      <c r="H128" s="20">
        <f t="shared" si="7"/>
        <v>340.29999999999927</v>
      </c>
    </row>
    <row r="129" spans="1:9" ht="53.25" customHeight="1" x14ac:dyDescent="0.25">
      <c r="A129" s="177"/>
      <c r="B129" s="177"/>
      <c r="C129" s="90" t="s">
        <v>101</v>
      </c>
      <c r="D129" s="12">
        <v>0</v>
      </c>
      <c r="E129" s="12">
        <v>0</v>
      </c>
      <c r="F129" s="5">
        <v>0</v>
      </c>
      <c r="G129" s="182"/>
      <c r="H129" s="20">
        <f t="shared" si="7"/>
        <v>0</v>
      </c>
    </row>
    <row r="130" spans="1:9" ht="30.75" customHeight="1" x14ac:dyDescent="0.25">
      <c r="A130" s="177"/>
      <c r="B130" s="177"/>
      <c r="C130" s="81" t="s">
        <v>118</v>
      </c>
      <c r="D130" s="12">
        <v>0</v>
      </c>
      <c r="E130" s="12">
        <v>0</v>
      </c>
      <c r="F130" s="5">
        <v>0</v>
      </c>
      <c r="G130" s="182"/>
      <c r="H130" s="20">
        <f t="shared" si="7"/>
        <v>0</v>
      </c>
    </row>
    <row r="131" spans="1:9" ht="53.25" customHeight="1" x14ac:dyDescent="0.25">
      <c r="A131" s="177"/>
      <c r="B131" s="177"/>
      <c r="C131" s="90" t="s">
        <v>19</v>
      </c>
      <c r="D131" s="12">
        <f>D119+D120+D121+D122+D123+D124+D125+D126+D127+D118</f>
        <v>17453.099999999999</v>
      </c>
      <c r="E131" s="12">
        <f>E119+E120+E121+E122+E123+E124+E125+E126+E127+E118</f>
        <v>17112.8</v>
      </c>
      <c r="F131" s="5">
        <f>E131/D131*100</f>
        <v>98.050203115778871</v>
      </c>
      <c r="G131" s="182"/>
      <c r="H131" s="20">
        <f t="shared" si="7"/>
        <v>340.29999999999927</v>
      </c>
    </row>
    <row r="132" spans="1:9" ht="32.25" customHeight="1" x14ac:dyDescent="0.25">
      <c r="A132" s="164" t="s">
        <v>99</v>
      </c>
      <c r="B132" s="164"/>
      <c r="C132" s="164"/>
      <c r="D132" s="164"/>
      <c r="E132" s="164"/>
      <c r="F132" s="164"/>
      <c r="G132" s="164"/>
      <c r="H132" s="20">
        <f t="shared" si="7"/>
        <v>0</v>
      </c>
    </row>
    <row r="133" spans="1:9" ht="247.5" customHeight="1" x14ac:dyDescent="0.25">
      <c r="A133" s="134" t="s">
        <v>23</v>
      </c>
      <c r="B133" s="92" t="s">
        <v>41</v>
      </c>
      <c r="C133" s="89" t="s">
        <v>19</v>
      </c>
      <c r="D133" s="84">
        <v>5009.8999999999996</v>
      </c>
      <c r="E133" s="84">
        <v>3163.1</v>
      </c>
      <c r="F133" s="93">
        <f t="shared" ref="F133:F157" si="10">E133/D133*100</f>
        <v>63.136988762250745</v>
      </c>
      <c r="G133" s="89" t="s">
        <v>379</v>
      </c>
      <c r="H133" s="20">
        <f t="shared" si="7"/>
        <v>1846.7999999999997</v>
      </c>
    </row>
    <row r="134" spans="1:9" ht="409.5" customHeight="1" x14ac:dyDescent="0.25">
      <c r="A134" s="171" t="s">
        <v>24</v>
      </c>
      <c r="B134" s="171" t="s">
        <v>185</v>
      </c>
      <c r="C134" s="178" t="s">
        <v>19</v>
      </c>
      <c r="D134" s="180">
        <v>12596.3</v>
      </c>
      <c r="E134" s="180">
        <v>8333.5</v>
      </c>
      <c r="F134" s="166">
        <f t="shared" si="10"/>
        <v>66.158316330986082</v>
      </c>
      <c r="G134" s="178" t="s">
        <v>375</v>
      </c>
      <c r="H134" s="20">
        <f t="shared" si="7"/>
        <v>4262.7999999999993</v>
      </c>
    </row>
    <row r="135" spans="1:9" ht="237" customHeight="1" x14ac:dyDescent="0.25">
      <c r="A135" s="173"/>
      <c r="B135" s="173"/>
      <c r="C135" s="179"/>
      <c r="D135" s="181"/>
      <c r="E135" s="181"/>
      <c r="F135" s="167"/>
      <c r="G135" s="179"/>
      <c r="H135" s="20"/>
    </row>
    <row r="136" spans="1:9" ht="384.75" customHeight="1" x14ac:dyDescent="0.25">
      <c r="A136" s="135" t="s">
        <v>25</v>
      </c>
      <c r="B136" s="135" t="s">
        <v>87</v>
      </c>
      <c r="C136" s="136" t="s">
        <v>19</v>
      </c>
      <c r="D136" s="137">
        <v>7797.3</v>
      </c>
      <c r="E136" s="137">
        <v>5988.8</v>
      </c>
      <c r="F136" s="138">
        <f t="shared" si="10"/>
        <v>76.806073897374745</v>
      </c>
      <c r="G136" s="139" t="s">
        <v>398</v>
      </c>
      <c r="H136" s="20">
        <f t="shared" si="7"/>
        <v>1808.5</v>
      </c>
    </row>
    <row r="137" spans="1:9" s="35" customFormat="1" ht="85.5" customHeight="1" x14ac:dyDescent="0.25">
      <c r="A137" s="170" t="s">
        <v>29</v>
      </c>
      <c r="B137" s="127" t="s">
        <v>153</v>
      </c>
      <c r="C137" s="85" t="s">
        <v>19</v>
      </c>
      <c r="D137" s="84">
        <v>34788.400000000001</v>
      </c>
      <c r="E137" s="128">
        <v>28234.400000000001</v>
      </c>
      <c r="F137" s="93">
        <f t="shared" si="10"/>
        <v>81.160386795598541</v>
      </c>
      <c r="G137" s="89" t="s">
        <v>396</v>
      </c>
      <c r="H137" s="20">
        <f t="shared" ref="H137:H201" si="11">D137-E137</f>
        <v>6554</v>
      </c>
      <c r="I137" s="34"/>
    </row>
    <row r="138" spans="1:9" ht="208.5" customHeight="1" x14ac:dyDescent="0.25">
      <c r="A138" s="170"/>
      <c r="B138" s="100" t="s">
        <v>154</v>
      </c>
      <c r="C138" s="89" t="s">
        <v>19</v>
      </c>
      <c r="D138" s="84">
        <v>4523.6000000000004</v>
      </c>
      <c r="E138" s="84">
        <v>4523.6000000000004</v>
      </c>
      <c r="F138" s="93">
        <f t="shared" si="10"/>
        <v>100</v>
      </c>
      <c r="G138" s="140" t="s">
        <v>397</v>
      </c>
      <c r="H138" s="20">
        <f t="shared" si="11"/>
        <v>0</v>
      </c>
    </row>
    <row r="139" spans="1:9" s="35" customFormat="1" ht="246" customHeight="1" x14ac:dyDescent="0.25">
      <c r="A139" s="141" t="s">
        <v>26</v>
      </c>
      <c r="B139" s="141" t="s">
        <v>106</v>
      </c>
      <c r="C139" s="85" t="s">
        <v>19</v>
      </c>
      <c r="D139" s="128">
        <v>14961.2</v>
      </c>
      <c r="E139" s="128">
        <v>13469.8</v>
      </c>
      <c r="F139" s="93">
        <f t="shared" si="10"/>
        <v>90.031548271529019</v>
      </c>
      <c r="G139" s="85" t="s">
        <v>577</v>
      </c>
      <c r="H139" s="20">
        <f t="shared" si="11"/>
        <v>1491.4000000000015</v>
      </c>
      <c r="I139" s="34"/>
    </row>
    <row r="140" spans="1:9" ht="251.25" customHeight="1" x14ac:dyDescent="0.25">
      <c r="A140" s="170" t="s">
        <v>27</v>
      </c>
      <c r="B140" s="100" t="s">
        <v>239</v>
      </c>
      <c r="C140" s="89" t="s">
        <v>19</v>
      </c>
      <c r="D140" s="84">
        <v>8552.2999999999993</v>
      </c>
      <c r="E140" s="84">
        <v>7690.7</v>
      </c>
      <c r="F140" s="93">
        <f t="shared" si="10"/>
        <v>89.925517112355749</v>
      </c>
      <c r="G140" s="89" t="s">
        <v>526</v>
      </c>
      <c r="H140" s="20">
        <f t="shared" si="11"/>
        <v>861.59999999999945</v>
      </c>
    </row>
    <row r="141" spans="1:9" ht="174" customHeight="1" x14ac:dyDescent="0.25">
      <c r="A141" s="170"/>
      <c r="B141" s="100" t="s">
        <v>238</v>
      </c>
      <c r="C141" s="89" t="s">
        <v>19</v>
      </c>
      <c r="D141" s="84">
        <v>34.799999999999997</v>
      </c>
      <c r="E141" s="84">
        <v>34.700000000000003</v>
      </c>
      <c r="F141" s="93">
        <f>E141/D141*100</f>
        <v>99.712643678160944</v>
      </c>
      <c r="G141" s="89" t="s">
        <v>527</v>
      </c>
      <c r="H141" s="20">
        <f t="shared" si="11"/>
        <v>9.9999999999994316E-2</v>
      </c>
    </row>
    <row r="142" spans="1:9" ht="271.5" customHeight="1" x14ac:dyDescent="0.25">
      <c r="A142" s="170" t="s">
        <v>28</v>
      </c>
      <c r="B142" s="92" t="s">
        <v>237</v>
      </c>
      <c r="C142" s="89" t="s">
        <v>19</v>
      </c>
      <c r="D142" s="84">
        <v>17690.3</v>
      </c>
      <c r="E142" s="84">
        <v>17644.400000000001</v>
      </c>
      <c r="F142" s="93">
        <f t="shared" si="10"/>
        <v>99.740535773842183</v>
      </c>
      <c r="G142" s="89" t="s">
        <v>544</v>
      </c>
      <c r="H142" s="20">
        <f t="shared" si="11"/>
        <v>45.899999999997817</v>
      </c>
    </row>
    <row r="143" spans="1:9" ht="69.75" customHeight="1" x14ac:dyDescent="0.25">
      <c r="A143" s="170"/>
      <c r="B143" s="171" t="s">
        <v>285</v>
      </c>
      <c r="C143" s="89" t="s">
        <v>118</v>
      </c>
      <c r="D143" s="84">
        <v>66850.100000000006</v>
      </c>
      <c r="E143" s="84">
        <v>60905.3</v>
      </c>
      <c r="F143" s="93">
        <f t="shared" si="10"/>
        <v>91.10726835113185</v>
      </c>
      <c r="G143" s="178" t="s">
        <v>385</v>
      </c>
      <c r="H143" s="20"/>
    </row>
    <row r="144" spans="1:9" ht="73.5" customHeight="1" x14ac:dyDescent="0.25">
      <c r="A144" s="170"/>
      <c r="B144" s="173"/>
      <c r="C144" s="89" t="s">
        <v>19</v>
      </c>
      <c r="D144" s="84">
        <v>3518.5</v>
      </c>
      <c r="E144" s="84">
        <v>3205.6</v>
      </c>
      <c r="F144" s="93">
        <f t="shared" si="10"/>
        <v>91.107005826346452</v>
      </c>
      <c r="G144" s="179"/>
      <c r="H144" s="20"/>
    </row>
    <row r="145" spans="1:9" ht="108" customHeight="1" x14ac:dyDescent="0.25">
      <c r="A145" s="170"/>
      <c r="B145" s="100" t="s">
        <v>236</v>
      </c>
      <c r="C145" s="89" t="s">
        <v>19</v>
      </c>
      <c r="D145" s="84">
        <v>3580.3</v>
      </c>
      <c r="E145" s="84">
        <v>3570</v>
      </c>
      <c r="F145" s="93">
        <f t="shared" si="10"/>
        <v>99.712314610507491</v>
      </c>
      <c r="G145" s="89" t="s">
        <v>545</v>
      </c>
      <c r="H145" s="20">
        <f t="shared" si="11"/>
        <v>10.300000000000182</v>
      </c>
    </row>
    <row r="146" spans="1:9" s="35" customFormat="1" ht="216" customHeight="1" x14ac:dyDescent="0.25">
      <c r="A146" s="184" t="s">
        <v>30</v>
      </c>
      <c r="B146" s="127" t="s">
        <v>97</v>
      </c>
      <c r="C146" s="85" t="s">
        <v>19</v>
      </c>
      <c r="D146" s="128">
        <v>10474.9</v>
      </c>
      <c r="E146" s="128">
        <v>9733.2000000000007</v>
      </c>
      <c r="F146" s="93">
        <f t="shared" si="10"/>
        <v>92.919264145719779</v>
      </c>
      <c r="G146" s="89" t="s">
        <v>389</v>
      </c>
      <c r="H146" s="20">
        <f t="shared" si="11"/>
        <v>741.69999999999891</v>
      </c>
      <c r="I146" s="34"/>
    </row>
    <row r="147" spans="1:9" s="35" customFormat="1" ht="96" customHeight="1" x14ac:dyDescent="0.25">
      <c r="A147" s="184"/>
      <c r="B147" s="127" t="s">
        <v>96</v>
      </c>
      <c r="C147" s="85" t="s">
        <v>19</v>
      </c>
      <c r="D147" s="128">
        <v>630.6</v>
      </c>
      <c r="E147" s="128">
        <v>630.6</v>
      </c>
      <c r="F147" s="93">
        <f t="shared" si="10"/>
        <v>100</v>
      </c>
      <c r="G147" s="85" t="s">
        <v>390</v>
      </c>
      <c r="H147" s="20">
        <f t="shared" si="11"/>
        <v>0</v>
      </c>
      <c r="I147" s="34"/>
    </row>
    <row r="148" spans="1:9" s="35" customFormat="1" ht="309" customHeight="1" x14ac:dyDescent="0.25">
      <c r="A148" s="92" t="s">
        <v>31</v>
      </c>
      <c r="B148" s="141" t="s">
        <v>138</v>
      </c>
      <c r="C148" s="85" t="s">
        <v>19</v>
      </c>
      <c r="D148" s="128">
        <v>40733.300000000003</v>
      </c>
      <c r="E148" s="128">
        <v>40287.199999999997</v>
      </c>
      <c r="F148" s="93">
        <f t="shared" si="10"/>
        <v>98.904827254359446</v>
      </c>
      <c r="G148" s="85" t="s">
        <v>372</v>
      </c>
      <c r="H148" s="20">
        <f t="shared" si="11"/>
        <v>446.10000000000582</v>
      </c>
      <c r="I148" s="34"/>
    </row>
    <row r="149" spans="1:9" s="143" customFormat="1" ht="409.5" customHeight="1" x14ac:dyDescent="0.25">
      <c r="A149" s="171" t="s">
        <v>32</v>
      </c>
      <c r="B149" s="171" t="s">
        <v>493</v>
      </c>
      <c r="C149" s="168" t="s">
        <v>19</v>
      </c>
      <c r="D149" s="208">
        <v>407486.4</v>
      </c>
      <c r="E149" s="208">
        <v>347380.1</v>
      </c>
      <c r="F149" s="166">
        <f t="shared" ref="F149" si="12">E149/D149*100</f>
        <v>85.249495443283493</v>
      </c>
      <c r="G149" s="168" t="s">
        <v>494</v>
      </c>
      <c r="H149" s="20"/>
      <c r="I149" s="142"/>
    </row>
    <row r="150" spans="1:9" s="143" customFormat="1" ht="52.5" customHeight="1" x14ac:dyDescent="0.25">
      <c r="A150" s="173"/>
      <c r="B150" s="173"/>
      <c r="C150" s="207"/>
      <c r="D150" s="209"/>
      <c r="E150" s="209"/>
      <c r="F150" s="167"/>
      <c r="G150" s="207"/>
      <c r="H150" s="20"/>
      <c r="I150" s="142"/>
    </row>
    <row r="151" spans="1:9" s="35" customFormat="1" ht="409.5" customHeight="1" x14ac:dyDescent="0.25">
      <c r="A151" s="170" t="s">
        <v>33</v>
      </c>
      <c r="B151" s="170" t="s">
        <v>429</v>
      </c>
      <c r="C151" s="182" t="s">
        <v>19</v>
      </c>
      <c r="D151" s="165">
        <v>73818.8</v>
      </c>
      <c r="E151" s="165">
        <v>58916.6</v>
      </c>
      <c r="F151" s="183">
        <f t="shared" si="10"/>
        <v>79.812459698613353</v>
      </c>
      <c r="G151" s="178" t="s">
        <v>430</v>
      </c>
      <c r="H151" s="20">
        <f t="shared" si="11"/>
        <v>14902.200000000004</v>
      </c>
      <c r="I151" s="34"/>
    </row>
    <row r="152" spans="1:9" s="35" customFormat="1" ht="409.6" customHeight="1" x14ac:dyDescent="0.25">
      <c r="A152" s="170"/>
      <c r="B152" s="170"/>
      <c r="C152" s="182"/>
      <c r="D152" s="165"/>
      <c r="E152" s="165"/>
      <c r="F152" s="183"/>
      <c r="G152" s="185"/>
      <c r="H152" s="20"/>
      <c r="I152" s="34"/>
    </row>
    <row r="153" spans="1:9" s="35" customFormat="1" ht="409.6" customHeight="1" x14ac:dyDescent="0.25">
      <c r="A153" s="170"/>
      <c r="B153" s="170"/>
      <c r="C153" s="182"/>
      <c r="D153" s="165"/>
      <c r="E153" s="165"/>
      <c r="F153" s="183"/>
      <c r="G153" s="185"/>
      <c r="H153" s="20"/>
      <c r="I153" s="34"/>
    </row>
    <row r="154" spans="1:9" s="35" customFormat="1" ht="409.6" customHeight="1" x14ac:dyDescent="0.25">
      <c r="A154" s="170"/>
      <c r="B154" s="170"/>
      <c r="C154" s="182"/>
      <c r="D154" s="165"/>
      <c r="E154" s="165"/>
      <c r="F154" s="183"/>
      <c r="G154" s="185"/>
      <c r="H154" s="20"/>
      <c r="I154" s="34"/>
    </row>
    <row r="155" spans="1:9" s="35" customFormat="1" ht="409.6" customHeight="1" x14ac:dyDescent="0.25">
      <c r="A155" s="170"/>
      <c r="B155" s="170"/>
      <c r="C155" s="182"/>
      <c r="D155" s="165"/>
      <c r="E155" s="165"/>
      <c r="F155" s="183"/>
      <c r="G155" s="185"/>
      <c r="H155" s="20"/>
      <c r="I155" s="34"/>
    </row>
    <row r="156" spans="1:9" s="35" customFormat="1" ht="180.75" customHeight="1" x14ac:dyDescent="0.25">
      <c r="A156" s="170"/>
      <c r="B156" s="170"/>
      <c r="C156" s="182"/>
      <c r="D156" s="165"/>
      <c r="E156" s="165"/>
      <c r="F156" s="183"/>
      <c r="G156" s="179"/>
      <c r="H156" s="20"/>
      <c r="I156" s="34"/>
    </row>
    <row r="157" spans="1:9" s="35" customFormat="1" ht="243.75" customHeight="1" x14ac:dyDescent="0.25">
      <c r="A157" s="92" t="s">
        <v>34</v>
      </c>
      <c r="B157" s="127" t="s">
        <v>205</v>
      </c>
      <c r="C157" s="85" t="s">
        <v>19</v>
      </c>
      <c r="D157" s="128">
        <v>26224.2</v>
      </c>
      <c r="E157" s="128">
        <v>23668.3</v>
      </c>
      <c r="F157" s="93">
        <f t="shared" si="10"/>
        <v>90.253658834206561</v>
      </c>
      <c r="G157" s="85" t="s">
        <v>558</v>
      </c>
      <c r="H157" s="20">
        <f t="shared" si="11"/>
        <v>2555.9000000000015</v>
      </c>
      <c r="I157" s="34"/>
    </row>
    <row r="158" spans="1:9" ht="50.25" customHeight="1" x14ac:dyDescent="0.25">
      <c r="A158" s="177" t="s">
        <v>64</v>
      </c>
      <c r="B158" s="177"/>
      <c r="C158" s="90" t="s">
        <v>67</v>
      </c>
      <c r="D158" s="12">
        <f>SUM(D133:D157)</f>
        <v>739271.2</v>
      </c>
      <c r="E158" s="12">
        <f>SUM(E133:E157)</f>
        <v>637379.9</v>
      </c>
      <c r="F158" s="5">
        <f>E158/D158*100</f>
        <v>86.217331339297402</v>
      </c>
      <c r="G158" s="182"/>
      <c r="H158" s="20">
        <f t="shared" si="11"/>
        <v>101891.29999999993</v>
      </c>
    </row>
    <row r="159" spans="1:9" ht="50.25" customHeight="1" x14ac:dyDescent="0.25">
      <c r="A159" s="177"/>
      <c r="B159" s="177"/>
      <c r="C159" s="90" t="s">
        <v>101</v>
      </c>
      <c r="D159" s="12">
        <v>0</v>
      </c>
      <c r="E159" s="12">
        <v>0</v>
      </c>
      <c r="F159" s="5">
        <v>0</v>
      </c>
      <c r="G159" s="182"/>
      <c r="H159" s="20">
        <f t="shared" si="11"/>
        <v>0</v>
      </c>
    </row>
    <row r="160" spans="1:9" ht="27.75" customHeight="1" x14ac:dyDescent="0.25">
      <c r="A160" s="177"/>
      <c r="B160" s="177"/>
      <c r="C160" s="81" t="s">
        <v>118</v>
      </c>
      <c r="D160" s="12">
        <f>D143</f>
        <v>66850.100000000006</v>
      </c>
      <c r="E160" s="12">
        <f>E143</f>
        <v>60905.3</v>
      </c>
      <c r="F160" s="5">
        <v>0</v>
      </c>
      <c r="G160" s="182"/>
      <c r="H160" s="20">
        <f t="shared" si="11"/>
        <v>5944.8000000000029</v>
      </c>
    </row>
    <row r="161" spans="1:8" ht="50.25" customHeight="1" x14ac:dyDescent="0.25">
      <c r="A161" s="177"/>
      <c r="B161" s="177"/>
      <c r="C161" s="90" t="s">
        <v>19</v>
      </c>
      <c r="D161" s="12">
        <f>D133+D134+D136+D137+D138+D139+D140+D141+D142+D145+D146+D147+D148+D149+D151+D157+D144</f>
        <v>672421.10000000009</v>
      </c>
      <c r="E161" s="12">
        <f>E133+E134+E136+E137+E138+E139+E140+E141+E142+E145+E146+E147+E148+E149+E151+E157+E144</f>
        <v>576474.6</v>
      </c>
      <c r="F161" s="5">
        <f>E161/D161*100</f>
        <v>85.731188387752837</v>
      </c>
      <c r="G161" s="182"/>
      <c r="H161" s="20">
        <f t="shared" si="11"/>
        <v>95946.500000000116</v>
      </c>
    </row>
    <row r="162" spans="1:8" ht="34.5" customHeight="1" x14ac:dyDescent="0.25">
      <c r="A162" s="164" t="s">
        <v>46</v>
      </c>
      <c r="B162" s="164"/>
      <c r="C162" s="164"/>
      <c r="D162" s="164"/>
      <c r="E162" s="164"/>
      <c r="F162" s="164"/>
      <c r="G162" s="164"/>
      <c r="H162" s="20">
        <f t="shared" si="11"/>
        <v>0</v>
      </c>
    </row>
    <row r="163" spans="1:8" ht="112.5" customHeight="1" x14ac:dyDescent="0.25">
      <c r="A163" s="100" t="s">
        <v>24</v>
      </c>
      <c r="B163" s="100" t="s">
        <v>257</v>
      </c>
      <c r="C163" s="89" t="s">
        <v>19</v>
      </c>
      <c r="D163" s="84">
        <v>6.3</v>
      </c>
      <c r="E163" s="84">
        <v>6.3</v>
      </c>
      <c r="F163" s="93">
        <f t="shared" ref="F163:F172" si="13">E163/D163*100</f>
        <v>100</v>
      </c>
      <c r="G163" s="89" t="s">
        <v>305</v>
      </c>
      <c r="H163" s="20">
        <f t="shared" si="11"/>
        <v>0</v>
      </c>
    </row>
    <row r="164" spans="1:8" ht="54.75" customHeight="1" x14ac:dyDescent="0.25">
      <c r="A164" s="100" t="s">
        <v>25</v>
      </c>
      <c r="B164" s="100" t="s">
        <v>165</v>
      </c>
      <c r="C164" s="89" t="s">
        <v>19</v>
      </c>
      <c r="D164" s="84">
        <v>609.9</v>
      </c>
      <c r="E164" s="84">
        <v>609.9</v>
      </c>
      <c r="F164" s="93">
        <f t="shared" si="13"/>
        <v>100</v>
      </c>
      <c r="G164" s="89" t="s">
        <v>316</v>
      </c>
      <c r="H164" s="20">
        <f t="shared" si="11"/>
        <v>0</v>
      </c>
    </row>
    <row r="165" spans="1:8" ht="141" customHeight="1" x14ac:dyDescent="0.25">
      <c r="A165" s="100" t="s">
        <v>29</v>
      </c>
      <c r="B165" s="100" t="s">
        <v>273</v>
      </c>
      <c r="C165" s="89" t="s">
        <v>19</v>
      </c>
      <c r="D165" s="84">
        <v>29.2</v>
      </c>
      <c r="E165" s="84">
        <v>29.2</v>
      </c>
      <c r="F165" s="93">
        <f t="shared" si="13"/>
        <v>100</v>
      </c>
      <c r="G165" s="89" t="s">
        <v>331</v>
      </c>
      <c r="H165" s="20">
        <f t="shared" si="11"/>
        <v>0</v>
      </c>
    </row>
    <row r="166" spans="1:8" ht="134.25" customHeight="1" x14ac:dyDescent="0.25">
      <c r="A166" s="100" t="s">
        <v>26</v>
      </c>
      <c r="B166" s="100" t="s">
        <v>180</v>
      </c>
      <c r="C166" s="89" t="s">
        <v>19</v>
      </c>
      <c r="D166" s="84">
        <v>25</v>
      </c>
      <c r="E166" s="84">
        <v>25</v>
      </c>
      <c r="F166" s="93">
        <f t="shared" si="13"/>
        <v>100</v>
      </c>
      <c r="G166" s="89" t="s">
        <v>468</v>
      </c>
      <c r="H166" s="20">
        <f t="shared" si="11"/>
        <v>0</v>
      </c>
    </row>
    <row r="167" spans="1:8" ht="57" customHeight="1" x14ac:dyDescent="0.25">
      <c r="A167" s="100" t="s">
        <v>27</v>
      </c>
      <c r="B167" s="100" t="s">
        <v>235</v>
      </c>
      <c r="C167" s="89" t="s">
        <v>19</v>
      </c>
      <c r="D167" s="84">
        <v>1</v>
      </c>
      <c r="E167" s="84">
        <v>1</v>
      </c>
      <c r="F167" s="93">
        <f t="shared" si="13"/>
        <v>100</v>
      </c>
      <c r="G167" s="89" t="s">
        <v>528</v>
      </c>
      <c r="H167" s="20">
        <f t="shared" si="11"/>
        <v>0</v>
      </c>
    </row>
    <row r="168" spans="1:8" ht="54.75" customHeight="1" x14ac:dyDescent="0.25">
      <c r="A168" s="100" t="s">
        <v>28</v>
      </c>
      <c r="B168" s="100" t="s">
        <v>234</v>
      </c>
      <c r="C168" s="89" t="s">
        <v>19</v>
      </c>
      <c r="D168" s="84">
        <v>5</v>
      </c>
      <c r="E168" s="84">
        <v>0</v>
      </c>
      <c r="F168" s="93">
        <f t="shared" si="13"/>
        <v>0</v>
      </c>
      <c r="G168" s="89" t="s">
        <v>546</v>
      </c>
      <c r="H168" s="20">
        <f t="shared" si="11"/>
        <v>5</v>
      </c>
    </row>
    <row r="169" spans="1:8" ht="111" customHeight="1" x14ac:dyDescent="0.25">
      <c r="A169" s="100" t="s">
        <v>30</v>
      </c>
      <c r="B169" s="100" t="s">
        <v>268</v>
      </c>
      <c r="C169" s="89" t="s">
        <v>19</v>
      </c>
      <c r="D169" s="84">
        <v>4</v>
      </c>
      <c r="E169" s="84">
        <v>4</v>
      </c>
      <c r="F169" s="93">
        <f t="shared" si="13"/>
        <v>100</v>
      </c>
      <c r="G169" s="89" t="s">
        <v>347</v>
      </c>
      <c r="H169" s="20">
        <f t="shared" si="11"/>
        <v>0</v>
      </c>
    </row>
    <row r="170" spans="1:8" ht="140.25" customHeight="1" x14ac:dyDescent="0.25">
      <c r="A170" s="100" t="s">
        <v>31</v>
      </c>
      <c r="B170" s="100" t="s">
        <v>194</v>
      </c>
      <c r="C170" s="89" t="s">
        <v>19</v>
      </c>
      <c r="D170" s="84">
        <v>20</v>
      </c>
      <c r="E170" s="84">
        <v>20</v>
      </c>
      <c r="F170" s="93">
        <f t="shared" si="13"/>
        <v>100</v>
      </c>
      <c r="G170" s="89" t="s">
        <v>362</v>
      </c>
      <c r="H170" s="20">
        <f t="shared" si="11"/>
        <v>0</v>
      </c>
    </row>
    <row r="171" spans="1:8" ht="78" customHeight="1" x14ac:dyDescent="0.25">
      <c r="A171" s="100" t="s">
        <v>32</v>
      </c>
      <c r="B171" s="100" t="s">
        <v>495</v>
      </c>
      <c r="C171" s="89" t="s">
        <v>19</v>
      </c>
      <c r="D171" s="84">
        <v>20</v>
      </c>
      <c r="E171" s="84">
        <v>20</v>
      </c>
      <c r="F171" s="93">
        <f t="shared" si="13"/>
        <v>100</v>
      </c>
      <c r="G171" s="89" t="s">
        <v>278</v>
      </c>
      <c r="H171" s="20">
        <f t="shared" si="11"/>
        <v>0</v>
      </c>
    </row>
    <row r="172" spans="1:8" ht="86.25" customHeight="1" x14ac:dyDescent="0.25">
      <c r="A172" s="100" t="s">
        <v>33</v>
      </c>
      <c r="B172" s="100" t="s">
        <v>431</v>
      </c>
      <c r="C172" s="89" t="s">
        <v>19</v>
      </c>
      <c r="D172" s="84">
        <v>155.5</v>
      </c>
      <c r="E172" s="84">
        <v>155.5</v>
      </c>
      <c r="F172" s="93">
        <f t="shared" si="13"/>
        <v>100</v>
      </c>
      <c r="G172" s="89" t="s">
        <v>432</v>
      </c>
      <c r="H172" s="20">
        <f t="shared" si="11"/>
        <v>0</v>
      </c>
    </row>
    <row r="173" spans="1:8" ht="79.5" customHeight="1" x14ac:dyDescent="0.25">
      <c r="A173" s="100" t="s">
        <v>34</v>
      </c>
      <c r="B173" s="100" t="s">
        <v>170</v>
      </c>
      <c r="C173" s="89" t="s">
        <v>19</v>
      </c>
      <c r="D173" s="84">
        <v>0</v>
      </c>
      <c r="E173" s="84">
        <v>0</v>
      </c>
      <c r="F173" s="93">
        <v>0</v>
      </c>
      <c r="G173" s="89" t="s">
        <v>557</v>
      </c>
      <c r="H173" s="20">
        <f t="shared" si="11"/>
        <v>0</v>
      </c>
    </row>
    <row r="174" spans="1:8" ht="51.75" customHeight="1" x14ac:dyDescent="0.25">
      <c r="A174" s="177" t="s">
        <v>64</v>
      </c>
      <c r="B174" s="177"/>
      <c r="C174" s="90" t="s">
        <v>67</v>
      </c>
      <c r="D174" s="12">
        <f>SUM(D163:D173)</f>
        <v>875.9</v>
      </c>
      <c r="E174" s="12">
        <f>SUM(E163:E173)</f>
        <v>870.9</v>
      </c>
      <c r="F174" s="5">
        <f>E174/D174*100</f>
        <v>99.429158579746542</v>
      </c>
      <c r="G174" s="182"/>
      <c r="H174" s="20">
        <f t="shared" si="11"/>
        <v>5</v>
      </c>
    </row>
    <row r="175" spans="1:8" ht="51.75" customHeight="1" x14ac:dyDescent="0.25">
      <c r="A175" s="177"/>
      <c r="B175" s="177"/>
      <c r="C175" s="90" t="s">
        <v>101</v>
      </c>
      <c r="D175" s="12">
        <v>0</v>
      </c>
      <c r="E175" s="12">
        <v>0</v>
      </c>
      <c r="F175" s="5">
        <v>0</v>
      </c>
      <c r="G175" s="182"/>
      <c r="H175" s="20">
        <f t="shared" si="11"/>
        <v>0</v>
      </c>
    </row>
    <row r="176" spans="1:8" ht="27.75" customHeight="1" x14ac:dyDescent="0.25">
      <c r="A176" s="177"/>
      <c r="B176" s="177"/>
      <c r="C176" s="81" t="s">
        <v>118</v>
      </c>
      <c r="D176" s="12">
        <v>0</v>
      </c>
      <c r="E176" s="12">
        <v>0</v>
      </c>
      <c r="F176" s="5">
        <v>0</v>
      </c>
      <c r="G176" s="182"/>
      <c r="H176" s="20">
        <f t="shared" si="11"/>
        <v>0</v>
      </c>
    </row>
    <row r="177" spans="1:9" ht="51.75" customHeight="1" x14ac:dyDescent="0.25">
      <c r="A177" s="177"/>
      <c r="B177" s="177"/>
      <c r="C177" s="90" t="s">
        <v>19</v>
      </c>
      <c r="D177" s="12">
        <f>D163+D164+D165+D166+D167+D168+D169+D170+D171+D172+D173</f>
        <v>875.9</v>
      </c>
      <c r="E177" s="12">
        <f>E163+E164+E165+E166+E167+E168+E169+E170+E171+E172+E173</f>
        <v>870.9</v>
      </c>
      <c r="F177" s="5">
        <f>E177/D177*100</f>
        <v>99.429158579746542</v>
      </c>
      <c r="G177" s="182"/>
      <c r="H177" s="20">
        <f t="shared" si="11"/>
        <v>5</v>
      </c>
    </row>
    <row r="178" spans="1:9" ht="38.25" customHeight="1" x14ac:dyDescent="0.25">
      <c r="A178" s="164" t="s">
        <v>79</v>
      </c>
      <c r="B178" s="164"/>
      <c r="C178" s="164"/>
      <c r="D178" s="164"/>
      <c r="E178" s="164"/>
      <c r="F178" s="164"/>
      <c r="G178" s="164"/>
      <c r="H178" s="20">
        <f t="shared" si="11"/>
        <v>0</v>
      </c>
    </row>
    <row r="179" spans="1:9" s="35" customFormat="1" ht="85.5" customHeight="1" x14ac:dyDescent="0.25">
      <c r="A179" s="171" t="s">
        <v>23</v>
      </c>
      <c r="B179" s="210" t="s">
        <v>265</v>
      </c>
      <c r="C179" s="144" t="s">
        <v>118</v>
      </c>
      <c r="D179" s="144">
        <v>400</v>
      </c>
      <c r="E179" s="144">
        <v>400</v>
      </c>
      <c r="F179" s="93">
        <f t="shared" ref="F179:F219" si="14">E179/D179*100</f>
        <v>100</v>
      </c>
      <c r="G179" s="144" t="s">
        <v>295</v>
      </c>
      <c r="H179" s="131"/>
      <c r="I179" s="34"/>
    </row>
    <row r="180" spans="1:9" s="35" customFormat="1" ht="195.75" customHeight="1" x14ac:dyDescent="0.25">
      <c r="A180" s="172"/>
      <c r="B180" s="211"/>
      <c r="C180" s="144" t="s">
        <v>118</v>
      </c>
      <c r="D180" s="144">
        <v>3065</v>
      </c>
      <c r="E180" s="144">
        <v>3065</v>
      </c>
      <c r="F180" s="93">
        <f t="shared" si="14"/>
        <v>100</v>
      </c>
      <c r="G180" s="144" t="s">
        <v>296</v>
      </c>
      <c r="H180" s="131"/>
      <c r="I180" s="34"/>
    </row>
    <row r="181" spans="1:9" ht="408.75" customHeight="1" x14ac:dyDescent="0.25">
      <c r="A181" s="172"/>
      <c r="B181" s="171" t="s">
        <v>264</v>
      </c>
      <c r="C181" s="178" t="s">
        <v>19</v>
      </c>
      <c r="D181" s="180">
        <v>63400.9</v>
      </c>
      <c r="E181" s="180">
        <v>49228.9</v>
      </c>
      <c r="F181" s="166">
        <f t="shared" si="14"/>
        <v>77.647005010969878</v>
      </c>
      <c r="G181" s="205" t="s">
        <v>380</v>
      </c>
      <c r="H181" s="20">
        <f t="shared" si="11"/>
        <v>14172</v>
      </c>
    </row>
    <row r="182" spans="1:9" ht="408.75" customHeight="1" x14ac:dyDescent="0.25">
      <c r="A182" s="172"/>
      <c r="B182" s="172"/>
      <c r="C182" s="185"/>
      <c r="D182" s="188"/>
      <c r="E182" s="188"/>
      <c r="F182" s="187"/>
      <c r="G182" s="206"/>
      <c r="H182" s="20"/>
    </row>
    <row r="183" spans="1:9" ht="54" customHeight="1" x14ac:dyDescent="0.25">
      <c r="A183" s="171" t="s">
        <v>24</v>
      </c>
      <c r="B183" s="170" t="s">
        <v>263</v>
      </c>
      <c r="C183" s="89" t="s">
        <v>101</v>
      </c>
      <c r="D183" s="84">
        <v>1060.8</v>
      </c>
      <c r="E183" s="84">
        <v>1060.7</v>
      </c>
      <c r="F183" s="93">
        <f t="shared" si="14"/>
        <v>99.990573152337873</v>
      </c>
      <c r="G183" s="212" t="s">
        <v>306</v>
      </c>
      <c r="H183" s="20"/>
    </row>
    <row r="184" spans="1:9" ht="30" customHeight="1" x14ac:dyDescent="0.25">
      <c r="A184" s="172"/>
      <c r="B184" s="170"/>
      <c r="C184" s="89" t="s">
        <v>118</v>
      </c>
      <c r="D184" s="84">
        <v>44.2</v>
      </c>
      <c r="E184" s="84">
        <v>44.2</v>
      </c>
      <c r="F184" s="93">
        <f t="shared" si="14"/>
        <v>100</v>
      </c>
      <c r="G184" s="212"/>
      <c r="H184" s="20"/>
    </row>
    <row r="185" spans="1:9" ht="28.5" customHeight="1" x14ac:dyDescent="0.25">
      <c r="A185" s="172"/>
      <c r="B185" s="170"/>
      <c r="C185" s="89" t="s">
        <v>19</v>
      </c>
      <c r="D185" s="84">
        <v>1499</v>
      </c>
      <c r="E185" s="84">
        <v>1499</v>
      </c>
      <c r="F185" s="93">
        <f t="shared" si="14"/>
        <v>100</v>
      </c>
      <c r="G185" s="212"/>
      <c r="H185" s="20"/>
    </row>
    <row r="186" spans="1:9" ht="409.5" customHeight="1" x14ac:dyDescent="0.25">
      <c r="A186" s="172"/>
      <c r="B186" s="171" t="s">
        <v>133</v>
      </c>
      <c r="C186" s="178" t="s">
        <v>19</v>
      </c>
      <c r="D186" s="180">
        <v>38655</v>
      </c>
      <c r="E186" s="180">
        <v>37272.5</v>
      </c>
      <c r="F186" s="166">
        <f t="shared" si="14"/>
        <v>96.423489846074247</v>
      </c>
      <c r="G186" s="178" t="s">
        <v>376</v>
      </c>
      <c r="H186" s="20">
        <f t="shared" si="11"/>
        <v>1382.5</v>
      </c>
    </row>
    <row r="187" spans="1:9" ht="28.5" customHeight="1" x14ac:dyDescent="0.25">
      <c r="A187" s="173"/>
      <c r="B187" s="173"/>
      <c r="C187" s="179"/>
      <c r="D187" s="181"/>
      <c r="E187" s="181"/>
      <c r="F187" s="167"/>
      <c r="G187" s="179"/>
      <c r="H187" s="20"/>
    </row>
    <row r="188" spans="1:9" s="35" customFormat="1" ht="409.6" customHeight="1" x14ac:dyDescent="0.25">
      <c r="A188" s="184" t="s">
        <v>25</v>
      </c>
      <c r="B188" s="184" t="s">
        <v>317</v>
      </c>
      <c r="C188" s="174" t="s">
        <v>19</v>
      </c>
      <c r="D188" s="175">
        <v>104957.7</v>
      </c>
      <c r="E188" s="175">
        <v>104747.6</v>
      </c>
      <c r="F188" s="183">
        <f t="shared" si="14"/>
        <v>99.799824119621533</v>
      </c>
      <c r="G188" s="174" t="s">
        <v>399</v>
      </c>
      <c r="H188" s="20">
        <f t="shared" si="11"/>
        <v>210.09999999999127</v>
      </c>
      <c r="I188" s="34"/>
    </row>
    <row r="189" spans="1:9" s="35" customFormat="1" ht="409.6" customHeight="1" x14ac:dyDescent="0.25">
      <c r="A189" s="184"/>
      <c r="B189" s="184"/>
      <c r="C189" s="174"/>
      <c r="D189" s="175"/>
      <c r="E189" s="175"/>
      <c r="F189" s="183"/>
      <c r="G189" s="174"/>
      <c r="H189" s="20"/>
      <c r="I189" s="34"/>
    </row>
    <row r="190" spans="1:9" s="35" customFormat="1" ht="409.6" customHeight="1" x14ac:dyDescent="0.25">
      <c r="A190" s="184"/>
      <c r="B190" s="184"/>
      <c r="C190" s="174"/>
      <c r="D190" s="175"/>
      <c r="E190" s="175"/>
      <c r="F190" s="183"/>
      <c r="G190" s="174"/>
      <c r="H190" s="20"/>
      <c r="I190" s="34"/>
    </row>
    <row r="191" spans="1:9" s="35" customFormat="1" ht="294" customHeight="1" x14ac:dyDescent="0.25">
      <c r="A191" s="184"/>
      <c r="B191" s="184"/>
      <c r="C191" s="174"/>
      <c r="D191" s="175"/>
      <c r="E191" s="175"/>
      <c r="F191" s="183"/>
      <c r="G191" s="174"/>
      <c r="H191" s="20"/>
      <c r="I191" s="34"/>
    </row>
    <row r="192" spans="1:9" ht="174" customHeight="1" x14ac:dyDescent="0.25">
      <c r="A192" s="170" t="s">
        <v>29</v>
      </c>
      <c r="B192" s="134" t="s">
        <v>155</v>
      </c>
      <c r="C192" s="89" t="s">
        <v>19</v>
      </c>
      <c r="D192" s="84">
        <v>71742.399999999994</v>
      </c>
      <c r="E192" s="84">
        <v>37639.199999999997</v>
      </c>
      <c r="F192" s="93">
        <f t="shared" si="14"/>
        <v>52.464372532839718</v>
      </c>
      <c r="G192" s="89" t="s">
        <v>332</v>
      </c>
      <c r="H192" s="20">
        <f t="shared" si="11"/>
        <v>34103.199999999997</v>
      </c>
    </row>
    <row r="193" spans="1:9" ht="138.75" customHeight="1" x14ac:dyDescent="0.25">
      <c r="A193" s="170"/>
      <c r="B193" s="135" t="s">
        <v>269</v>
      </c>
      <c r="C193" s="89" t="s">
        <v>118</v>
      </c>
      <c r="D193" s="84">
        <v>600</v>
      </c>
      <c r="E193" s="84">
        <v>600</v>
      </c>
      <c r="F193" s="93">
        <f t="shared" si="14"/>
        <v>100</v>
      </c>
      <c r="G193" s="89" t="s">
        <v>333</v>
      </c>
      <c r="H193" s="20"/>
    </row>
    <row r="194" spans="1:9" ht="57.75" customHeight="1" x14ac:dyDescent="0.25">
      <c r="A194" s="170"/>
      <c r="B194" s="100" t="s">
        <v>156</v>
      </c>
      <c r="C194" s="89" t="s">
        <v>19</v>
      </c>
      <c r="D194" s="84">
        <v>73</v>
      </c>
      <c r="E194" s="84">
        <v>73</v>
      </c>
      <c r="F194" s="93">
        <f t="shared" si="14"/>
        <v>100</v>
      </c>
      <c r="G194" s="89" t="s">
        <v>334</v>
      </c>
      <c r="H194" s="20">
        <f t="shared" si="11"/>
        <v>0</v>
      </c>
    </row>
    <row r="195" spans="1:9" ht="57" customHeight="1" x14ac:dyDescent="0.25">
      <c r="A195" s="171" t="s">
        <v>26</v>
      </c>
      <c r="B195" s="92" t="s">
        <v>107</v>
      </c>
      <c r="C195" s="89" t="s">
        <v>19</v>
      </c>
      <c r="D195" s="84">
        <v>89</v>
      </c>
      <c r="E195" s="84">
        <v>89</v>
      </c>
      <c r="F195" s="93">
        <f t="shared" si="14"/>
        <v>100</v>
      </c>
      <c r="G195" s="89" t="s">
        <v>469</v>
      </c>
      <c r="H195" s="20">
        <f t="shared" si="11"/>
        <v>0</v>
      </c>
    </row>
    <row r="196" spans="1:9" ht="374.25" customHeight="1" x14ac:dyDescent="0.25">
      <c r="A196" s="172"/>
      <c r="B196" s="171" t="s">
        <v>108</v>
      </c>
      <c r="C196" s="89" t="s">
        <v>19</v>
      </c>
      <c r="D196" s="84">
        <v>21296.2</v>
      </c>
      <c r="E196" s="84">
        <v>20825</v>
      </c>
      <c r="F196" s="93">
        <f t="shared" si="14"/>
        <v>97.787398690846246</v>
      </c>
      <c r="G196" s="89" t="s">
        <v>578</v>
      </c>
      <c r="H196" s="20">
        <f t="shared" si="11"/>
        <v>471.20000000000073</v>
      </c>
    </row>
    <row r="197" spans="1:9" ht="225" customHeight="1" x14ac:dyDescent="0.25">
      <c r="A197" s="173"/>
      <c r="B197" s="173"/>
      <c r="C197" s="134" t="s">
        <v>118</v>
      </c>
      <c r="D197" s="84">
        <v>3318.9</v>
      </c>
      <c r="E197" s="84">
        <v>3318.9</v>
      </c>
      <c r="F197" s="93">
        <f t="shared" si="14"/>
        <v>100</v>
      </c>
      <c r="G197" s="89" t="s">
        <v>579</v>
      </c>
      <c r="H197" s="20">
        <f t="shared" si="11"/>
        <v>0</v>
      </c>
    </row>
    <row r="198" spans="1:9" ht="359.25" customHeight="1" x14ac:dyDescent="0.25">
      <c r="A198" s="134" t="s">
        <v>27</v>
      </c>
      <c r="B198" s="100" t="s">
        <v>233</v>
      </c>
      <c r="C198" s="89" t="s">
        <v>19</v>
      </c>
      <c r="D198" s="84">
        <v>6436.6</v>
      </c>
      <c r="E198" s="84">
        <v>5968.8</v>
      </c>
      <c r="F198" s="93">
        <f t="shared" si="14"/>
        <v>92.732187801012955</v>
      </c>
      <c r="G198" s="89" t="s">
        <v>529</v>
      </c>
      <c r="H198" s="20">
        <f t="shared" si="11"/>
        <v>467.80000000000018</v>
      </c>
    </row>
    <row r="199" spans="1:9" ht="223.5" customHeight="1" x14ac:dyDescent="0.25">
      <c r="A199" s="170" t="s">
        <v>28</v>
      </c>
      <c r="B199" s="134" t="s">
        <v>218</v>
      </c>
      <c r="C199" s="89" t="s">
        <v>19</v>
      </c>
      <c r="D199" s="84">
        <v>17742.400000000001</v>
      </c>
      <c r="E199" s="84">
        <v>13636.4</v>
      </c>
      <c r="F199" s="93">
        <f t="shared" si="14"/>
        <v>76.857696816665154</v>
      </c>
      <c r="G199" s="89" t="s">
        <v>547</v>
      </c>
      <c r="H199" s="20">
        <f t="shared" si="11"/>
        <v>4106.0000000000018</v>
      </c>
    </row>
    <row r="200" spans="1:9" s="35" customFormat="1" ht="359.25" customHeight="1" x14ac:dyDescent="0.25">
      <c r="A200" s="170"/>
      <c r="B200" s="141" t="s">
        <v>219</v>
      </c>
      <c r="C200" s="85" t="s">
        <v>19</v>
      </c>
      <c r="D200" s="128">
        <v>6551.5</v>
      </c>
      <c r="E200" s="128">
        <v>120.2</v>
      </c>
      <c r="F200" s="93">
        <f t="shared" si="14"/>
        <v>1.8346943448065329</v>
      </c>
      <c r="G200" s="85" t="s">
        <v>551</v>
      </c>
      <c r="H200" s="20">
        <f t="shared" si="11"/>
        <v>6431.3</v>
      </c>
      <c r="I200" s="34"/>
    </row>
    <row r="201" spans="1:9" ht="129.75" customHeight="1" x14ac:dyDescent="0.25">
      <c r="A201" s="176" t="s">
        <v>30</v>
      </c>
      <c r="B201" s="100" t="s">
        <v>88</v>
      </c>
      <c r="C201" s="89" t="s">
        <v>19</v>
      </c>
      <c r="D201" s="84">
        <v>1865.6</v>
      </c>
      <c r="E201" s="84">
        <v>1865.6</v>
      </c>
      <c r="F201" s="93">
        <f t="shared" si="14"/>
        <v>100</v>
      </c>
      <c r="G201" s="89" t="s">
        <v>348</v>
      </c>
      <c r="H201" s="20">
        <f t="shared" si="11"/>
        <v>0</v>
      </c>
    </row>
    <row r="202" spans="1:9" ht="282" customHeight="1" x14ac:dyDescent="0.25">
      <c r="A202" s="176"/>
      <c r="B202" s="134" t="s">
        <v>161</v>
      </c>
      <c r="C202" s="89" t="s">
        <v>19</v>
      </c>
      <c r="D202" s="84">
        <v>35303.599999999999</v>
      </c>
      <c r="E202" s="84">
        <v>30685.200000000001</v>
      </c>
      <c r="F202" s="93">
        <f t="shared" si="14"/>
        <v>86.918048017765898</v>
      </c>
      <c r="G202" s="89" t="s">
        <v>391</v>
      </c>
      <c r="H202" s="20">
        <f t="shared" ref="H202:H275" si="15">D202-E202</f>
        <v>4618.3999999999978</v>
      </c>
    </row>
    <row r="203" spans="1:9" ht="56.25" customHeight="1" x14ac:dyDescent="0.25">
      <c r="A203" s="171" t="s">
        <v>31</v>
      </c>
      <c r="B203" s="92" t="s">
        <v>191</v>
      </c>
      <c r="C203" s="89" t="s">
        <v>19</v>
      </c>
      <c r="D203" s="84">
        <v>62.4</v>
      </c>
      <c r="E203" s="84">
        <v>62.4</v>
      </c>
      <c r="F203" s="93">
        <f t="shared" si="14"/>
        <v>100</v>
      </c>
      <c r="G203" s="89" t="s">
        <v>363</v>
      </c>
      <c r="H203" s="20">
        <f t="shared" si="15"/>
        <v>0</v>
      </c>
    </row>
    <row r="204" spans="1:9" ht="83.25" customHeight="1" x14ac:dyDescent="0.25">
      <c r="A204" s="172"/>
      <c r="B204" s="92" t="s">
        <v>139</v>
      </c>
      <c r="C204" s="89" t="s">
        <v>19</v>
      </c>
      <c r="D204" s="84">
        <v>96</v>
      </c>
      <c r="E204" s="84">
        <v>96</v>
      </c>
      <c r="F204" s="93">
        <f t="shared" si="14"/>
        <v>100</v>
      </c>
      <c r="G204" s="89" t="s">
        <v>364</v>
      </c>
      <c r="H204" s="20">
        <f t="shared" si="15"/>
        <v>0</v>
      </c>
    </row>
    <row r="205" spans="1:9" ht="409.6" customHeight="1" x14ac:dyDescent="0.25">
      <c r="A205" s="172"/>
      <c r="B205" s="171" t="s">
        <v>140</v>
      </c>
      <c r="C205" s="182" t="s">
        <v>19</v>
      </c>
      <c r="D205" s="165">
        <v>43911.199999999997</v>
      </c>
      <c r="E205" s="165">
        <v>39626.6</v>
      </c>
      <c r="F205" s="166">
        <f t="shared" si="14"/>
        <v>90.242580480606321</v>
      </c>
      <c r="G205" s="168" t="s">
        <v>373</v>
      </c>
      <c r="H205" s="20">
        <f t="shared" si="15"/>
        <v>4284.5999999999985</v>
      </c>
    </row>
    <row r="206" spans="1:9" ht="291" customHeight="1" x14ac:dyDescent="0.25">
      <c r="A206" s="172"/>
      <c r="B206" s="172"/>
      <c r="C206" s="182"/>
      <c r="D206" s="165"/>
      <c r="E206" s="165"/>
      <c r="F206" s="167"/>
      <c r="G206" s="169"/>
      <c r="H206" s="20"/>
    </row>
    <row r="207" spans="1:9" ht="324.75" customHeight="1" x14ac:dyDescent="0.25">
      <c r="A207" s="173"/>
      <c r="B207" s="173"/>
      <c r="C207" s="89" t="s">
        <v>118</v>
      </c>
      <c r="D207" s="84">
        <v>4520.1000000000004</v>
      </c>
      <c r="E207" s="84">
        <v>4520.1000000000004</v>
      </c>
      <c r="F207" s="93">
        <f t="shared" si="14"/>
        <v>100</v>
      </c>
      <c r="G207" s="85" t="s">
        <v>365</v>
      </c>
      <c r="H207" s="20"/>
    </row>
    <row r="208" spans="1:9" ht="409.6" customHeight="1" x14ac:dyDescent="0.25">
      <c r="A208" s="170" t="s">
        <v>32</v>
      </c>
      <c r="B208" s="171" t="s">
        <v>498</v>
      </c>
      <c r="C208" s="178" t="s">
        <v>19</v>
      </c>
      <c r="D208" s="180">
        <v>133192.1</v>
      </c>
      <c r="E208" s="180">
        <v>120650.8</v>
      </c>
      <c r="F208" s="166">
        <f t="shared" si="14"/>
        <v>90.584051156187186</v>
      </c>
      <c r="G208" s="178" t="s">
        <v>519</v>
      </c>
      <c r="H208" s="20">
        <f t="shared" si="15"/>
        <v>12541.300000000003</v>
      </c>
    </row>
    <row r="209" spans="1:8" ht="126" customHeight="1" x14ac:dyDescent="0.25">
      <c r="A209" s="170"/>
      <c r="B209" s="173"/>
      <c r="C209" s="179"/>
      <c r="D209" s="181"/>
      <c r="E209" s="181"/>
      <c r="F209" s="167"/>
      <c r="G209" s="179"/>
      <c r="H209" s="20"/>
    </row>
    <row r="210" spans="1:8" ht="88.5" customHeight="1" x14ac:dyDescent="0.25">
      <c r="A210" s="170"/>
      <c r="B210" s="92" t="s">
        <v>496</v>
      </c>
      <c r="C210" s="89" t="s">
        <v>19</v>
      </c>
      <c r="D210" s="84">
        <v>29066.1</v>
      </c>
      <c r="E210" s="84">
        <v>29066.1</v>
      </c>
      <c r="F210" s="93">
        <f t="shared" si="14"/>
        <v>100</v>
      </c>
      <c r="G210" s="89" t="s">
        <v>497</v>
      </c>
      <c r="H210" s="20">
        <f t="shared" si="15"/>
        <v>0</v>
      </c>
    </row>
    <row r="211" spans="1:8" ht="409.6" customHeight="1" x14ac:dyDescent="0.25">
      <c r="A211" s="170" t="s">
        <v>33</v>
      </c>
      <c r="B211" s="170" t="s">
        <v>433</v>
      </c>
      <c r="C211" s="182" t="s">
        <v>19</v>
      </c>
      <c r="D211" s="165">
        <v>32964.1</v>
      </c>
      <c r="E211" s="165">
        <v>30753.8</v>
      </c>
      <c r="F211" s="183">
        <f t="shared" si="14"/>
        <v>93.29482679642399</v>
      </c>
      <c r="G211" s="182" t="s">
        <v>434</v>
      </c>
      <c r="H211" s="20">
        <f t="shared" si="15"/>
        <v>2210.2999999999993</v>
      </c>
    </row>
    <row r="212" spans="1:8" ht="409.5" customHeight="1" x14ac:dyDescent="0.25">
      <c r="A212" s="170"/>
      <c r="B212" s="170"/>
      <c r="C212" s="182"/>
      <c r="D212" s="165"/>
      <c r="E212" s="165"/>
      <c r="F212" s="183"/>
      <c r="G212" s="182"/>
      <c r="H212" s="20"/>
    </row>
    <row r="213" spans="1:8" ht="409.5" customHeight="1" x14ac:dyDescent="0.25">
      <c r="A213" s="170"/>
      <c r="B213" s="170"/>
      <c r="C213" s="182"/>
      <c r="D213" s="165"/>
      <c r="E213" s="165"/>
      <c r="F213" s="183"/>
      <c r="G213" s="182"/>
      <c r="H213" s="20"/>
    </row>
    <row r="214" spans="1:8" ht="409.5" customHeight="1" x14ac:dyDescent="0.25">
      <c r="A214" s="170"/>
      <c r="B214" s="170"/>
      <c r="C214" s="182"/>
      <c r="D214" s="165"/>
      <c r="E214" s="165"/>
      <c r="F214" s="183"/>
      <c r="G214" s="182"/>
      <c r="H214" s="20"/>
    </row>
    <row r="215" spans="1:8" ht="128.25" customHeight="1" x14ac:dyDescent="0.25">
      <c r="A215" s="170"/>
      <c r="B215" s="170"/>
      <c r="C215" s="182"/>
      <c r="D215" s="165"/>
      <c r="E215" s="165"/>
      <c r="F215" s="183"/>
      <c r="G215" s="182"/>
      <c r="H215" s="20"/>
    </row>
    <row r="216" spans="1:8" ht="135.75" customHeight="1" x14ac:dyDescent="0.25">
      <c r="A216" s="170"/>
      <c r="B216" s="92" t="s">
        <v>435</v>
      </c>
      <c r="C216" s="89" t="s">
        <v>118</v>
      </c>
      <c r="D216" s="84">
        <v>1000</v>
      </c>
      <c r="E216" s="84">
        <v>1000</v>
      </c>
      <c r="F216" s="93">
        <f t="shared" si="14"/>
        <v>100</v>
      </c>
      <c r="G216" s="89" t="s">
        <v>436</v>
      </c>
      <c r="H216" s="20"/>
    </row>
    <row r="217" spans="1:8" ht="145.5" customHeight="1" x14ac:dyDescent="0.25">
      <c r="A217" s="170"/>
      <c r="B217" s="100" t="s">
        <v>66</v>
      </c>
      <c r="C217" s="89" t="s">
        <v>19</v>
      </c>
      <c r="D217" s="84">
        <v>1242.5</v>
      </c>
      <c r="E217" s="84">
        <v>1220.9000000000001</v>
      </c>
      <c r="F217" s="93">
        <f t="shared" si="14"/>
        <v>98.261569416499</v>
      </c>
      <c r="G217" s="89" t="s">
        <v>437</v>
      </c>
      <c r="H217" s="20">
        <f t="shared" si="15"/>
        <v>21.599999999999909</v>
      </c>
    </row>
    <row r="218" spans="1:8" ht="189.75" customHeight="1" x14ac:dyDescent="0.25">
      <c r="A218" s="171" t="s">
        <v>34</v>
      </c>
      <c r="B218" s="92" t="s">
        <v>171</v>
      </c>
      <c r="C218" s="89" t="s">
        <v>19</v>
      </c>
      <c r="D218" s="84">
        <v>46748.1</v>
      </c>
      <c r="E218" s="84">
        <v>16145.9</v>
      </c>
      <c r="F218" s="93">
        <f t="shared" si="14"/>
        <v>34.538088178984815</v>
      </c>
      <c r="G218" s="89" t="s">
        <v>559</v>
      </c>
      <c r="H218" s="20">
        <f t="shared" si="15"/>
        <v>30602.199999999997</v>
      </c>
    </row>
    <row r="219" spans="1:8" ht="137.25" customHeight="1" x14ac:dyDescent="0.25">
      <c r="A219" s="173"/>
      <c r="B219" s="92" t="s">
        <v>282</v>
      </c>
      <c r="C219" s="89" t="s">
        <v>19</v>
      </c>
      <c r="D219" s="84">
        <v>11734.1</v>
      </c>
      <c r="E219" s="84">
        <v>11232.7</v>
      </c>
      <c r="F219" s="93">
        <f t="shared" si="14"/>
        <v>95.726983748220988</v>
      </c>
      <c r="G219" s="89" t="s">
        <v>569</v>
      </c>
      <c r="H219" s="20"/>
    </row>
    <row r="220" spans="1:8" ht="51.75" customHeight="1" x14ac:dyDescent="0.25">
      <c r="A220" s="213" t="s">
        <v>64</v>
      </c>
      <c r="B220" s="213"/>
      <c r="C220" s="90" t="s">
        <v>67</v>
      </c>
      <c r="D220" s="12">
        <f>SUM(D179:D219)</f>
        <v>682638.49999999988</v>
      </c>
      <c r="E220" s="12">
        <f>SUM(E179:E219)</f>
        <v>566514.5</v>
      </c>
      <c r="F220" s="5">
        <f>E220/D220*100</f>
        <v>82.988946565422268</v>
      </c>
      <c r="G220" s="183"/>
      <c r="H220" s="20">
        <f t="shared" si="15"/>
        <v>116123.99999999988</v>
      </c>
    </row>
    <row r="221" spans="1:8" ht="51.75" customHeight="1" x14ac:dyDescent="0.25">
      <c r="A221" s="213"/>
      <c r="B221" s="213"/>
      <c r="C221" s="90" t="s">
        <v>101</v>
      </c>
      <c r="D221" s="12">
        <f>D183</f>
        <v>1060.8</v>
      </c>
      <c r="E221" s="12">
        <f>E183</f>
        <v>1060.7</v>
      </c>
      <c r="F221" s="5">
        <f t="shared" ref="F221:F223" si="16">E221/D221*100</f>
        <v>99.990573152337873</v>
      </c>
      <c r="G221" s="183"/>
      <c r="H221" s="20">
        <f t="shared" si="15"/>
        <v>9.9999999999909051E-2</v>
      </c>
    </row>
    <row r="222" spans="1:8" ht="26.25" customHeight="1" x14ac:dyDescent="0.25">
      <c r="A222" s="213"/>
      <c r="B222" s="213"/>
      <c r="C222" s="81" t="s">
        <v>118</v>
      </c>
      <c r="D222" s="12">
        <f>D179+D180+D184+D193+D207+D216+D197</f>
        <v>12948.199999999999</v>
      </c>
      <c r="E222" s="12">
        <f>E179+E180+E184+E193+E207+E216+E197</f>
        <v>12948.199999999999</v>
      </c>
      <c r="F222" s="5">
        <f t="shared" si="16"/>
        <v>100</v>
      </c>
      <c r="G222" s="183"/>
      <c r="H222" s="20">
        <f t="shared" si="15"/>
        <v>0</v>
      </c>
    </row>
    <row r="223" spans="1:8" ht="51.75" customHeight="1" x14ac:dyDescent="0.25">
      <c r="A223" s="213"/>
      <c r="B223" s="213"/>
      <c r="C223" s="90" t="s">
        <v>19</v>
      </c>
      <c r="D223" s="12">
        <f>D181+D185+D186+D188+D192+D194+D195+D196+D198+D199+D200+D201+D202+D203+D204+D205+D208+D210+D211+D217+D218+D219</f>
        <v>668629.49999999988</v>
      </c>
      <c r="E223" s="12">
        <f>E181+E185+E186+E188+E192+E194+E195+E196+E198+E199+E200+E201+E202+E203+E204+E205+E208+E210+E211+E217+E218+E219</f>
        <v>552505.59999999998</v>
      </c>
      <c r="F223" s="5">
        <f t="shared" si="16"/>
        <v>82.632549117261505</v>
      </c>
      <c r="G223" s="183"/>
      <c r="H223" s="20">
        <f t="shared" si="15"/>
        <v>116123.89999999991</v>
      </c>
    </row>
    <row r="224" spans="1:8" ht="32.25" customHeight="1" x14ac:dyDescent="0.25">
      <c r="A224" s="164" t="s">
        <v>47</v>
      </c>
      <c r="B224" s="164"/>
      <c r="C224" s="164"/>
      <c r="D224" s="164"/>
      <c r="E224" s="164"/>
      <c r="F224" s="164"/>
      <c r="G224" s="164"/>
      <c r="H224" s="20">
        <f t="shared" si="15"/>
        <v>0</v>
      </c>
    </row>
    <row r="225" spans="1:9" ht="144.75" customHeight="1" x14ac:dyDescent="0.25">
      <c r="A225" s="134" t="s">
        <v>27</v>
      </c>
      <c r="B225" s="134" t="s">
        <v>213</v>
      </c>
      <c r="C225" s="89" t="s">
        <v>19</v>
      </c>
      <c r="D225" s="84">
        <v>1752.3</v>
      </c>
      <c r="E225" s="84">
        <v>1411</v>
      </c>
      <c r="F225" s="93">
        <f t="shared" ref="F225:F239" si="17">E225/D225*100</f>
        <v>80.522741539690685</v>
      </c>
      <c r="G225" s="89" t="s">
        <v>530</v>
      </c>
      <c r="H225" s="20">
        <f t="shared" si="15"/>
        <v>341.29999999999995</v>
      </c>
    </row>
    <row r="226" spans="1:9" ht="282.75" customHeight="1" x14ac:dyDescent="0.25">
      <c r="A226" s="100" t="s">
        <v>32</v>
      </c>
      <c r="B226" s="100" t="s">
        <v>499</v>
      </c>
      <c r="C226" s="89" t="s">
        <v>19</v>
      </c>
      <c r="D226" s="84">
        <v>4679.8999999999996</v>
      </c>
      <c r="E226" s="84">
        <v>4679.2</v>
      </c>
      <c r="F226" s="93">
        <f t="shared" si="17"/>
        <v>99.985042415436226</v>
      </c>
      <c r="G226" s="89" t="s">
        <v>500</v>
      </c>
      <c r="H226" s="20">
        <f t="shared" si="15"/>
        <v>0.6999999999998181</v>
      </c>
    </row>
    <row r="227" spans="1:9" ht="57" customHeight="1" x14ac:dyDescent="0.25">
      <c r="A227" s="171" t="s">
        <v>33</v>
      </c>
      <c r="B227" s="170" t="s">
        <v>439</v>
      </c>
      <c r="C227" s="89" t="s">
        <v>101</v>
      </c>
      <c r="D227" s="84">
        <v>0</v>
      </c>
      <c r="E227" s="84">
        <v>0</v>
      </c>
      <c r="F227" s="93">
        <v>0</v>
      </c>
      <c r="G227" s="182" t="s">
        <v>438</v>
      </c>
      <c r="H227" s="20">
        <f t="shared" si="15"/>
        <v>0</v>
      </c>
    </row>
    <row r="228" spans="1:9" ht="51.75" customHeight="1" x14ac:dyDescent="0.25">
      <c r="A228" s="172"/>
      <c r="B228" s="170"/>
      <c r="C228" s="85" t="s">
        <v>118</v>
      </c>
      <c r="D228" s="84">
        <v>134664.5</v>
      </c>
      <c r="E228" s="84">
        <v>80784.899999999994</v>
      </c>
      <c r="F228" s="93">
        <f t="shared" si="17"/>
        <v>59.989752310371323</v>
      </c>
      <c r="G228" s="182"/>
      <c r="H228" s="20">
        <f t="shared" si="15"/>
        <v>53879.600000000006</v>
      </c>
    </row>
    <row r="229" spans="1:9" ht="409.6" customHeight="1" x14ac:dyDescent="0.25">
      <c r="A229" s="172"/>
      <c r="B229" s="170"/>
      <c r="C229" s="178" t="s">
        <v>19</v>
      </c>
      <c r="D229" s="180">
        <v>7087.7</v>
      </c>
      <c r="E229" s="180">
        <v>4251.8</v>
      </c>
      <c r="F229" s="166">
        <f>E229/D229*100</f>
        <v>59.988430661568636</v>
      </c>
      <c r="G229" s="182"/>
      <c r="H229" s="20"/>
    </row>
    <row r="230" spans="1:9" ht="409.6" customHeight="1" x14ac:dyDescent="0.25">
      <c r="A230" s="172"/>
      <c r="B230" s="170"/>
      <c r="C230" s="185"/>
      <c r="D230" s="188"/>
      <c r="E230" s="188"/>
      <c r="F230" s="187"/>
      <c r="G230" s="182"/>
      <c r="H230" s="20"/>
    </row>
    <row r="231" spans="1:9" ht="367.5" customHeight="1" x14ac:dyDescent="0.25">
      <c r="A231" s="172"/>
      <c r="B231" s="170"/>
      <c r="C231" s="185"/>
      <c r="D231" s="188"/>
      <c r="E231" s="188"/>
      <c r="F231" s="187"/>
      <c r="G231" s="182"/>
      <c r="H231" s="20"/>
    </row>
    <row r="232" spans="1:9" s="35" customFormat="1" ht="409.6" customHeight="1" x14ac:dyDescent="0.25">
      <c r="A232" s="172"/>
      <c r="B232" s="170" t="s">
        <v>440</v>
      </c>
      <c r="C232" s="182" t="s">
        <v>19</v>
      </c>
      <c r="D232" s="165">
        <v>22099</v>
      </c>
      <c r="E232" s="165">
        <v>11777.1</v>
      </c>
      <c r="F232" s="183">
        <f>E232/D232*100</f>
        <v>53.29245667224761</v>
      </c>
      <c r="G232" s="182" t="s">
        <v>441</v>
      </c>
      <c r="H232" s="20">
        <f t="shared" si="15"/>
        <v>10321.9</v>
      </c>
      <c r="I232" s="34"/>
    </row>
    <row r="233" spans="1:9" s="35" customFormat="1" ht="409.6" customHeight="1" x14ac:dyDescent="0.25">
      <c r="A233" s="172"/>
      <c r="B233" s="170"/>
      <c r="C233" s="182"/>
      <c r="D233" s="165"/>
      <c r="E233" s="165"/>
      <c r="F233" s="183"/>
      <c r="G233" s="182"/>
      <c r="H233" s="20"/>
      <c r="I233" s="34"/>
    </row>
    <row r="234" spans="1:9" s="35" customFormat="1" ht="409.6" customHeight="1" x14ac:dyDescent="0.25">
      <c r="A234" s="172"/>
      <c r="B234" s="170"/>
      <c r="C234" s="182"/>
      <c r="D234" s="165"/>
      <c r="E234" s="165"/>
      <c r="F234" s="183"/>
      <c r="G234" s="182"/>
      <c r="H234" s="20"/>
      <c r="I234" s="34"/>
    </row>
    <row r="235" spans="1:9" s="35" customFormat="1" ht="31.5" customHeight="1" x14ac:dyDescent="0.25">
      <c r="A235" s="172"/>
      <c r="B235" s="170"/>
      <c r="C235" s="182"/>
      <c r="D235" s="165"/>
      <c r="E235" s="165"/>
      <c r="F235" s="183"/>
      <c r="G235" s="182"/>
      <c r="H235" s="20">
        <f t="shared" si="15"/>
        <v>0</v>
      </c>
      <c r="I235" s="34"/>
    </row>
    <row r="236" spans="1:9" ht="409.6" customHeight="1" x14ac:dyDescent="0.25">
      <c r="A236" s="172"/>
      <c r="B236" s="171" t="s">
        <v>442</v>
      </c>
      <c r="C236" s="178" t="s">
        <v>19</v>
      </c>
      <c r="D236" s="180">
        <v>31067.7</v>
      </c>
      <c r="E236" s="180">
        <v>15224.1</v>
      </c>
      <c r="F236" s="166">
        <f t="shared" si="17"/>
        <v>49.002983806332622</v>
      </c>
      <c r="G236" s="178" t="s">
        <v>443</v>
      </c>
      <c r="H236" s="20">
        <f t="shared" si="15"/>
        <v>15843.6</v>
      </c>
    </row>
    <row r="237" spans="1:9" ht="409.6" customHeight="1" x14ac:dyDescent="0.25">
      <c r="A237" s="172"/>
      <c r="B237" s="172"/>
      <c r="C237" s="185"/>
      <c r="D237" s="188"/>
      <c r="E237" s="188"/>
      <c r="F237" s="187"/>
      <c r="G237" s="185"/>
      <c r="H237" s="20"/>
    </row>
    <row r="238" spans="1:9" ht="69.75" customHeight="1" x14ac:dyDescent="0.25">
      <c r="A238" s="173"/>
      <c r="B238" s="173"/>
      <c r="C238" s="179"/>
      <c r="D238" s="181"/>
      <c r="E238" s="181"/>
      <c r="F238" s="167"/>
      <c r="G238" s="179"/>
      <c r="H238" s="20"/>
    </row>
    <row r="239" spans="1:9" ht="81.75" customHeight="1" x14ac:dyDescent="0.25">
      <c r="A239" s="100" t="s">
        <v>34</v>
      </c>
      <c r="B239" s="100" t="s">
        <v>172</v>
      </c>
      <c r="C239" s="89" t="s">
        <v>19</v>
      </c>
      <c r="D239" s="84">
        <v>15.5</v>
      </c>
      <c r="E239" s="84">
        <v>15.5</v>
      </c>
      <c r="F239" s="93">
        <f t="shared" si="17"/>
        <v>100</v>
      </c>
      <c r="G239" s="89" t="s">
        <v>560</v>
      </c>
      <c r="H239" s="20">
        <f t="shared" si="15"/>
        <v>0</v>
      </c>
    </row>
    <row r="240" spans="1:9" ht="50.25" customHeight="1" x14ac:dyDescent="0.25">
      <c r="A240" s="177" t="s">
        <v>64</v>
      </c>
      <c r="B240" s="177"/>
      <c r="C240" s="90" t="s">
        <v>67</v>
      </c>
      <c r="D240" s="12">
        <f>SUM(D225:D239)</f>
        <v>201366.60000000003</v>
      </c>
      <c r="E240" s="12">
        <f>E225+E226+E227+E228+E229+E232+E236+E239</f>
        <v>118143.6</v>
      </c>
      <c r="F240" s="5">
        <f>E240/D240*100</f>
        <v>58.67090172848922</v>
      </c>
      <c r="G240" s="182"/>
      <c r="H240" s="20">
        <f t="shared" si="15"/>
        <v>83223.000000000029</v>
      </c>
    </row>
    <row r="241" spans="1:9" ht="50.25" customHeight="1" x14ac:dyDescent="0.25">
      <c r="A241" s="177"/>
      <c r="B241" s="177"/>
      <c r="C241" s="90" t="s">
        <v>101</v>
      </c>
      <c r="D241" s="12">
        <f>D227</f>
        <v>0</v>
      </c>
      <c r="E241" s="12">
        <f>E227</f>
        <v>0</v>
      </c>
      <c r="F241" s="12">
        <v>0</v>
      </c>
      <c r="G241" s="182"/>
      <c r="H241" s="20">
        <f t="shared" si="15"/>
        <v>0</v>
      </c>
    </row>
    <row r="242" spans="1:9" ht="31.5" customHeight="1" x14ac:dyDescent="0.25">
      <c r="A242" s="177"/>
      <c r="B242" s="177"/>
      <c r="C242" s="81" t="s">
        <v>118</v>
      </c>
      <c r="D242" s="12">
        <f>D228</f>
        <v>134664.5</v>
      </c>
      <c r="E242" s="12">
        <f>E228</f>
        <v>80784.899999999994</v>
      </c>
      <c r="F242" s="5">
        <f>E242/D242*100</f>
        <v>59.989752310371323</v>
      </c>
      <c r="G242" s="182"/>
      <c r="H242" s="20">
        <f t="shared" si="15"/>
        <v>53879.600000000006</v>
      </c>
    </row>
    <row r="243" spans="1:9" ht="50.25" customHeight="1" x14ac:dyDescent="0.25">
      <c r="A243" s="177"/>
      <c r="B243" s="177"/>
      <c r="C243" s="90" t="s">
        <v>19</v>
      </c>
      <c r="D243" s="12">
        <f>D225+D226+D229+D232+D236+D239</f>
        <v>66702.100000000006</v>
      </c>
      <c r="E243" s="12">
        <f>E239+E236+E232+E229+E226+E225</f>
        <v>37358.699999999997</v>
      </c>
      <c r="F243" s="5">
        <f>E243/D243*100</f>
        <v>56.008281598330477</v>
      </c>
      <c r="G243" s="182"/>
      <c r="H243" s="20">
        <f t="shared" si="15"/>
        <v>29343.400000000009</v>
      </c>
    </row>
    <row r="244" spans="1:9" ht="36.75" customHeight="1" x14ac:dyDescent="0.25">
      <c r="A244" s="164" t="s">
        <v>48</v>
      </c>
      <c r="B244" s="164"/>
      <c r="C244" s="164"/>
      <c r="D244" s="164"/>
      <c r="E244" s="164"/>
      <c r="F244" s="164"/>
      <c r="G244" s="164"/>
      <c r="H244" s="20">
        <f t="shared" si="15"/>
        <v>0</v>
      </c>
    </row>
    <row r="245" spans="1:9" ht="93" customHeight="1" x14ac:dyDescent="0.25">
      <c r="A245" s="134" t="s">
        <v>27</v>
      </c>
      <c r="B245" s="100" t="s">
        <v>214</v>
      </c>
      <c r="C245" s="89" t="s">
        <v>19</v>
      </c>
      <c r="D245" s="84">
        <v>558</v>
      </c>
      <c r="E245" s="84">
        <v>558</v>
      </c>
      <c r="F245" s="93">
        <f>E245/D245*100</f>
        <v>100</v>
      </c>
      <c r="G245" s="145" t="s">
        <v>531</v>
      </c>
      <c r="H245" s="20">
        <f t="shared" si="15"/>
        <v>0</v>
      </c>
    </row>
    <row r="246" spans="1:9" ht="51" customHeight="1" x14ac:dyDescent="0.25">
      <c r="A246" s="100" t="s">
        <v>32</v>
      </c>
      <c r="B246" s="100" t="s">
        <v>501</v>
      </c>
      <c r="C246" s="89" t="s">
        <v>19</v>
      </c>
      <c r="D246" s="84">
        <v>438</v>
      </c>
      <c r="E246" s="84">
        <v>438</v>
      </c>
      <c r="F246" s="93">
        <f>E246/D246*100</f>
        <v>100</v>
      </c>
      <c r="G246" s="145" t="s">
        <v>502</v>
      </c>
      <c r="H246" s="20">
        <f t="shared" si="15"/>
        <v>0</v>
      </c>
    </row>
    <row r="247" spans="1:9" ht="135.75" customHeight="1" x14ac:dyDescent="0.25">
      <c r="A247" s="100" t="s">
        <v>34</v>
      </c>
      <c r="B247" s="100" t="s">
        <v>173</v>
      </c>
      <c r="C247" s="89" t="s">
        <v>19</v>
      </c>
      <c r="D247" s="84">
        <v>893.1</v>
      </c>
      <c r="E247" s="84">
        <v>893.1</v>
      </c>
      <c r="F247" s="93">
        <f>E247/D247*100</f>
        <v>100</v>
      </c>
      <c r="G247" s="145" t="s">
        <v>561</v>
      </c>
      <c r="H247" s="20">
        <f t="shared" si="15"/>
        <v>0</v>
      </c>
    </row>
    <row r="248" spans="1:9" ht="52.5" customHeight="1" x14ac:dyDescent="0.25">
      <c r="A248" s="177" t="s">
        <v>64</v>
      </c>
      <c r="B248" s="177"/>
      <c r="C248" s="90" t="s">
        <v>67</v>
      </c>
      <c r="D248" s="12">
        <f>SUM(D245:D247)</f>
        <v>1889.1</v>
      </c>
      <c r="E248" s="12">
        <f>SUM(E245:E247)</f>
        <v>1889.1</v>
      </c>
      <c r="F248" s="5">
        <f>E248/D248*100</f>
        <v>100</v>
      </c>
      <c r="G248" s="182"/>
      <c r="H248" s="20">
        <f t="shared" si="15"/>
        <v>0</v>
      </c>
    </row>
    <row r="249" spans="1:9" ht="52.5" customHeight="1" x14ac:dyDescent="0.25">
      <c r="A249" s="177"/>
      <c r="B249" s="177"/>
      <c r="C249" s="90" t="s">
        <v>101</v>
      </c>
      <c r="D249" s="12">
        <v>0</v>
      </c>
      <c r="E249" s="12">
        <v>0</v>
      </c>
      <c r="F249" s="5">
        <v>0</v>
      </c>
      <c r="G249" s="182"/>
      <c r="H249" s="20">
        <f t="shared" si="15"/>
        <v>0</v>
      </c>
    </row>
    <row r="250" spans="1:9" ht="27" customHeight="1" x14ac:dyDescent="0.25">
      <c r="A250" s="177"/>
      <c r="B250" s="177"/>
      <c r="C250" s="81" t="s">
        <v>118</v>
      </c>
      <c r="D250" s="12">
        <v>0</v>
      </c>
      <c r="E250" s="12">
        <v>0</v>
      </c>
      <c r="F250" s="5">
        <v>0</v>
      </c>
      <c r="G250" s="182"/>
      <c r="H250" s="20">
        <f t="shared" si="15"/>
        <v>0</v>
      </c>
    </row>
    <row r="251" spans="1:9" ht="52.5" customHeight="1" x14ac:dyDescent="0.25">
      <c r="A251" s="177"/>
      <c r="B251" s="177"/>
      <c r="C251" s="90" t="s">
        <v>19</v>
      </c>
      <c r="D251" s="12">
        <f>D245+D246+D247</f>
        <v>1889.1</v>
      </c>
      <c r="E251" s="12">
        <f>E247+E246+E245</f>
        <v>1889.1</v>
      </c>
      <c r="F251" s="5">
        <f>E251/D251*100</f>
        <v>100</v>
      </c>
      <c r="G251" s="182"/>
      <c r="H251" s="20">
        <f t="shared" si="15"/>
        <v>0</v>
      </c>
    </row>
    <row r="252" spans="1:9" ht="30.75" customHeight="1" x14ac:dyDescent="0.25">
      <c r="A252" s="164" t="s">
        <v>49</v>
      </c>
      <c r="B252" s="164"/>
      <c r="C252" s="164"/>
      <c r="D252" s="164"/>
      <c r="E252" s="164"/>
      <c r="F252" s="164"/>
      <c r="G252" s="164"/>
      <c r="H252" s="20">
        <f t="shared" si="15"/>
        <v>0</v>
      </c>
    </row>
    <row r="253" spans="1:9" s="35" customFormat="1" ht="54.75" customHeight="1" x14ac:dyDescent="0.25">
      <c r="A253" s="127" t="s">
        <v>29</v>
      </c>
      <c r="B253" s="127" t="s">
        <v>583</v>
      </c>
      <c r="C253" s="85" t="s">
        <v>19</v>
      </c>
      <c r="D253" s="84">
        <v>0</v>
      </c>
      <c r="E253" s="128">
        <v>0</v>
      </c>
      <c r="F253" s="93">
        <v>0</v>
      </c>
      <c r="G253" s="89" t="s">
        <v>335</v>
      </c>
      <c r="H253" s="20">
        <f t="shared" si="15"/>
        <v>0</v>
      </c>
      <c r="I253" s="34"/>
    </row>
    <row r="254" spans="1:9" ht="86.25" customHeight="1" x14ac:dyDescent="0.25">
      <c r="A254" s="176" t="s">
        <v>27</v>
      </c>
      <c r="B254" s="100" t="s">
        <v>232</v>
      </c>
      <c r="C254" s="89" t="s">
        <v>19</v>
      </c>
      <c r="D254" s="84">
        <v>269</v>
      </c>
      <c r="E254" s="84">
        <v>269</v>
      </c>
      <c r="F254" s="93">
        <f>E254/D254*100</f>
        <v>100</v>
      </c>
      <c r="G254" s="145" t="s">
        <v>532</v>
      </c>
      <c r="H254" s="20">
        <f t="shared" si="15"/>
        <v>0</v>
      </c>
    </row>
    <row r="255" spans="1:9" ht="87" customHeight="1" x14ac:dyDescent="0.25">
      <c r="A255" s="176"/>
      <c r="B255" s="100" t="s">
        <v>231</v>
      </c>
      <c r="C255" s="89" t="s">
        <v>19</v>
      </c>
      <c r="D255" s="84">
        <v>121.7</v>
      </c>
      <c r="E255" s="84">
        <v>121.7</v>
      </c>
      <c r="F255" s="93">
        <f>E255/D255*100</f>
        <v>100</v>
      </c>
      <c r="G255" s="145" t="s">
        <v>533</v>
      </c>
      <c r="H255" s="20">
        <f t="shared" si="15"/>
        <v>0</v>
      </c>
    </row>
    <row r="256" spans="1:9" ht="187.5" customHeight="1" x14ac:dyDescent="0.25">
      <c r="A256" s="100" t="s">
        <v>32</v>
      </c>
      <c r="B256" s="100" t="s">
        <v>503</v>
      </c>
      <c r="C256" s="89" t="s">
        <v>19</v>
      </c>
      <c r="D256" s="129">
        <v>22734.7</v>
      </c>
      <c r="E256" s="84">
        <v>22734.6</v>
      </c>
      <c r="F256" s="93">
        <f>E256/D256*100</f>
        <v>99.999560143745015</v>
      </c>
      <c r="G256" s="145" t="s">
        <v>504</v>
      </c>
      <c r="H256" s="20">
        <f t="shared" si="15"/>
        <v>0.10000000000218279</v>
      </c>
    </row>
    <row r="257" spans="1:9" ht="138" customHeight="1" x14ac:dyDescent="0.25">
      <c r="A257" s="100" t="s">
        <v>34</v>
      </c>
      <c r="B257" s="100" t="s">
        <v>174</v>
      </c>
      <c r="C257" s="89" t="s">
        <v>19</v>
      </c>
      <c r="D257" s="84">
        <v>4611.3999999999996</v>
      </c>
      <c r="E257" s="84">
        <v>4193.5</v>
      </c>
      <c r="F257" s="93">
        <f>E257/D257*100</f>
        <v>90.937676193780632</v>
      </c>
      <c r="G257" s="145" t="s">
        <v>562</v>
      </c>
      <c r="H257" s="20">
        <f t="shared" si="15"/>
        <v>417.89999999999964</v>
      </c>
    </row>
    <row r="258" spans="1:9" ht="54" customHeight="1" x14ac:dyDescent="0.25">
      <c r="A258" s="177" t="s">
        <v>64</v>
      </c>
      <c r="B258" s="177"/>
      <c r="C258" s="90" t="s">
        <v>67</v>
      </c>
      <c r="D258" s="12">
        <f>SUM(D253:D257)</f>
        <v>27736.800000000003</v>
      </c>
      <c r="E258" s="12">
        <f>SUM(E253:E257)</f>
        <v>27318.799999999999</v>
      </c>
      <c r="F258" s="5">
        <f>E258/D258*100</f>
        <v>98.492976839433524</v>
      </c>
      <c r="G258" s="182"/>
      <c r="H258" s="20">
        <f t="shared" si="15"/>
        <v>418.00000000000364</v>
      </c>
    </row>
    <row r="259" spans="1:9" ht="54" customHeight="1" x14ac:dyDescent="0.25">
      <c r="A259" s="177"/>
      <c r="B259" s="177"/>
      <c r="C259" s="90" t="s">
        <v>101</v>
      </c>
      <c r="D259" s="12">
        <v>0</v>
      </c>
      <c r="E259" s="12">
        <v>0</v>
      </c>
      <c r="F259" s="5">
        <v>0</v>
      </c>
      <c r="G259" s="182"/>
      <c r="H259" s="20">
        <f t="shared" si="15"/>
        <v>0</v>
      </c>
    </row>
    <row r="260" spans="1:9" ht="31.5" customHeight="1" x14ac:dyDescent="0.25">
      <c r="A260" s="177"/>
      <c r="B260" s="177"/>
      <c r="C260" s="81" t="s">
        <v>118</v>
      </c>
      <c r="D260" s="12">
        <v>0</v>
      </c>
      <c r="E260" s="12">
        <v>0</v>
      </c>
      <c r="F260" s="5">
        <v>0</v>
      </c>
      <c r="G260" s="182"/>
      <c r="H260" s="20">
        <f t="shared" si="15"/>
        <v>0</v>
      </c>
    </row>
    <row r="261" spans="1:9" ht="54" customHeight="1" x14ac:dyDescent="0.25">
      <c r="A261" s="177"/>
      <c r="B261" s="177"/>
      <c r="C261" s="90" t="s">
        <v>19</v>
      </c>
      <c r="D261" s="12">
        <f>D253+D254+D255+D256+D257</f>
        <v>27736.800000000003</v>
      </c>
      <c r="E261" s="12">
        <f>E253+E254+E255+E256+E257</f>
        <v>27318.799999999999</v>
      </c>
      <c r="F261" s="5">
        <f>E261/D261*100</f>
        <v>98.492976839433524</v>
      </c>
      <c r="G261" s="182"/>
      <c r="H261" s="20">
        <f t="shared" si="15"/>
        <v>418.00000000000364</v>
      </c>
    </row>
    <row r="262" spans="1:9" s="24" customFormat="1" ht="36.75" customHeight="1" x14ac:dyDescent="0.25">
      <c r="A262" s="186" t="s">
        <v>116</v>
      </c>
      <c r="B262" s="186"/>
      <c r="C262" s="186"/>
      <c r="D262" s="186"/>
      <c r="E262" s="186"/>
      <c r="F262" s="186"/>
      <c r="G262" s="186"/>
      <c r="H262" s="20">
        <f t="shared" si="15"/>
        <v>0</v>
      </c>
      <c r="I262" s="23"/>
    </row>
    <row r="263" spans="1:9" s="35" customFormat="1" ht="81.75" customHeight="1" x14ac:dyDescent="0.25">
      <c r="A263" s="141" t="s">
        <v>23</v>
      </c>
      <c r="B263" s="100" t="s">
        <v>230</v>
      </c>
      <c r="C263" s="89" t="s">
        <v>19</v>
      </c>
      <c r="D263" s="144">
        <v>129.30000000000001</v>
      </c>
      <c r="E263" s="144">
        <v>129.30000000000001</v>
      </c>
      <c r="F263" s="93">
        <f>E263/D263*100</f>
        <v>100</v>
      </c>
      <c r="G263" s="85" t="s">
        <v>276</v>
      </c>
      <c r="H263" s="131"/>
      <c r="I263" s="34"/>
    </row>
    <row r="264" spans="1:9" ht="65.25" customHeight="1" x14ac:dyDescent="0.25">
      <c r="A264" s="100" t="s">
        <v>24</v>
      </c>
      <c r="B264" s="100" t="s">
        <v>258</v>
      </c>
      <c r="C264" s="89" t="s">
        <v>19</v>
      </c>
      <c r="D264" s="84">
        <v>0</v>
      </c>
      <c r="E264" s="84">
        <v>0</v>
      </c>
      <c r="F264" s="93">
        <v>0</v>
      </c>
      <c r="G264" s="89" t="s">
        <v>374</v>
      </c>
      <c r="H264" s="20">
        <f t="shared" si="15"/>
        <v>0</v>
      </c>
    </row>
    <row r="265" spans="1:9" ht="65.25" customHeight="1" x14ac:dyDescent="0.25">
      <c r="A265" s="100" t="s">
        <v>25</v>
      </c>
      <c r="B265" s="100" t="s">
        <v>322</v>
      </c>
      <c r="C265" s="89" t="s">
        <v>19</v>
      </c>
      <c r="D265" s="84">
        <v>0</v>
      </c>
      <c r="E265" s="84">
        <v>0</v>
      </c>
      <c r="F265" s="93">
        <v>0</v>
      </c>
      <c r="G265" s="89" t="s">
        <v>369</v>
      </c>
      <c r="H265" s="20"/>
    </row>
    <row r="266" spans="1:9" ht="63.75" customHeight="1" x14ac:dyDescent="0.25">
      <c r="A266" s="134" t="s">
        <v>29</v>
      </c>
      <c r="B266" s="100" t="s">
        <v>119</v>
      </c>
      <c r="C266" s="89" t="s">
        <v>19</v>
      </c>
      <c r="D266" s="84">
        <v>0</v>
      </c>
      <c r="E266" s="84">
        <v>0</v>
      </c>
      <c r="F266" s="93">
        <v>0</v>
      </c>
      <c r="G266" s="89" t="s">
        <v>335</v>
      </c>
      <c r="H266" s="20">
        <f t="shared" si="15"/>
        <v>0</v>
      </c>
    </row>
    <row r="267" spans="1:9" ht="196.5" customHeight="1" x14ac:dyDescent="0.25">
      <c r="A267" s="100" t="s">
        <v>27</v>
      </c>
      <c r="B267" s="100" t="s">
        <v>229</v>
      </c>
      <c r="C267" s="89" t="s">
        <v>19</v>
      </c>
      <c r="D267" s="84">
        <v>28472.5</v>
      </c>
      <c r="E267" s="84">
        <v>25646</v>
      </c>
      <c r="F267" s="93">
        <f t="shared" ref="F267:F279" si="18">E267/D267*100</f>
        <v>90.072877337782074</v>
      </c>
      <c r="G267" s="145" t="s">
        <v>534</v>
      </c>
      <c r="H267" s="20">
        <f t="shared" si="15"/>
        <v>2826.5</v>
      </c>
    </row>
    <row r="268" spans="1:9" ht="59.25" customHeight="1" x14ac:dyDescent="0.25">
      <c r="A268" s="100" t="s">
        <v>28</v>
      </c>
      <c r="B268" s="100" t="s">
        <v>262</v>
      </c>
      <c r="C268" s="89" t="s">
        <v>19</v>
      </c>
      <c r="D268" s="84">
        <v>5</v>
      </c>
      <c r="E268" s="84">
        <v>0</v>
      </c>
      <c r="F268" s="93">
        <f t="shared" si="18"/>
        <v>0</v>
      </c>
      <c r="G268" s="89" t="s">
        <v>546</v>
      </c>
      <c r="H268" s="20">
        <f t="shared" si="15"/>
        <v>5</v>
      </c>
    </row>
    <row r="269" spans="1:9" ht="171" customHeight="1" x14ac:dyDescent="0.25">
      <c r="A269" s="134" t="s">
        <v>30</v>
      </c>
      <c r="B269" s="100" t="s">
        <v>135</v>
      </c>
      <c r="C269" s="89" t="s">
        <v>19</v>
      </c>
      <c r="D269" s="84">
        <v>8574.7000000000007</v>
      </c>
      <c r="E269" s="84">
        <v>6979.7</v>
      </c>
      <c r="F269" s="93">
        <f t="shared" si="18"/>
        <v>81.398766137590812</v>
      </c>
      <c r="G269" s="145" t="s">
        <v>392</v>
      </c>
      <c r="H269" s="20">
        <f t="shared" si="15"/>
        <v>1595.0000000000009</v>
      </c>
    </row>
    <row r="270" spans="1:9" ht="60" customHeight="1" x14ac:dyDescent="0.25">
      <c r="A270" s="134" t="s">
        <v>31</v>
      </c>
      <c r="B270" s="100" t="s">
        <v>203</v>
      </c>
      <c r="C270" s="89" t="s">
        <v>19</v>
      </c>
      <c r="D270" s="84">
        <v>0</v>
      </c>
      <c r="E270" s="84">
        <v>0</v>
      </c>
      <c r="F270" s="93">
        <v>0</v>
      </c>
      <c r="G270" s="89" t="s">
        <v>374</v>
      </c>
      <c r="H270" s="20">
        <f t="shared" si="15"/>
        <v>0</v>
      </c>
    </row>
    <row r="271" spans="1:9" ht="409.5" customHeight="1" x14ac:dyDescent="0.25">
      <c r="A271" s="171" t="s">
        <v>32</v>
      </c>
      <c r="B271" s="171" t="s">
        <v>505</v>
      </c>
      <c r="C271" s="178" t="s">
        <v>19</v>
      </c>
      <c r="D271" s="180">
        <v>52934.9</v>
      </c>
      <c r="E271" s="180">
        <v>52287.1</v>
      </c>
      <c r="F271" s="166">
        <f t="shared" si="18"/>
        <v>98.776232693364861</v>
      </c>
      <c r="G271" s="178" t="s">
        <v>506</v>
      </c>
      <c r="H271" s="20">
        <f t="shared" si="15"/>
        <v>647.80000000000291</v>
      </c>
    </row>
    <row r="272" spans="1:9" ht="156.75" customHeight="1" x14ac:dyDescent="0.25">
      <c r="A272" s="173"/>
      <c r="B272" s="173"/>
      <c r="C272" s="179"/>
      <c r="D272" s="181"/>
      <c r="E272" s="181"/>
      <c r="F272" s="167"/>
      <c r="G272" s="179"/>
      <c r="H272" s="20"/>
    </row>
    <row r="273" spans="1:9" ht="31.5" customHeight="1" x14ac:dyDescent="0.25">
      <c r="A273" s="171" t="s">
        <v>33</v>
      </c>
      <c r="B273" s="170" t="s">
        <v>446</v>
      </c>
      <c r="C273" s="89" t="s">
        <v>101</v>
      </c>
      <c r="D273" s="84">
        <v>29554.9</v>
      </c>
      <c r="E273" s="84">
        <v>29554.799999999999</v>
      </c>
      <c r="F273" s="93">
        <f>E273/D273*100</f>
        <v>99.9996616466305</v>
      </c>
      <c r="G273" s="182" t="s">
        <v>444</v>
      </c>
      <c r="H273" s="20">
        <f t="shared" si="15"/>
        <v>0.10000000000218279</v>
      </c>
    </row>
    <row r="274" spans="1:9" ht="29.25" customHeight="1" x14ac:dyDescent="0.25">
      <c r="A274" s="172"/>
      <c r="B274" s="170"/>
      <c r="C274" s="89" t="s">
        <v>118</v>
      </c>
      <c r="D274" s="84">
        <v>1231.4000000000001</v>
      </c>
      <c r="E274" s="84">
        <v>1231.5</v>
      </c>
      <c r="F274" s="93">
        <f>E274/D274*100</f>
        <v>100.0081208380705</v>
      </c>
      <c r="G274" s="182"/>
      <c r="H274" s="20">
        <f t="shared" si="15"/>
        <v>-9.9999999999909051E-2</v>
      </c>
    </row>
    <row r="275" spans="1:9" ht="135" customHeight="1" x14ac:dyDescent="0.25">
      <c r="A275" s="172"/>
      <c r="B275" s="170"/>
      <c r="C275" s="89" t="s">
        <v>19</v>
      </c>
      <c r="D275" s="84">
        <v>1620.4</v>
      </c>
      <c r="E275" s="84">
        <v>1620.3</v>
      </c>
      <c r="F275" s="93">
        <f>E275/D275*100</f>
        <v>99.993828684275471</v>
      </c>
      <c r="G275" s="182"/>
      <c r="H275" s="20">
        <f t="shared" si="15"/>
        <v>0.10000000000013642</v>
      </c>
    </row>
    <row r="276" spans="1:9" ht="409.5" customHeight="1" x14ac:dyDescent="0.25">
      <c r="A276" s="172"/>
      <c r="B276" s="171" t="s">
        <v>445</v>
      </c>
      <c r="C276" s="178" t="s">
        <v>19</v>
      </c>
      <c r="D276" s="180">
        <v>10145.1</v>
      </c>
      <c r="E276" s="180">
        <v>8376.2000000000007</v>
      </c>
      <c r="F276" s="166">
        <f t="shared" si="18"/>
        <v>82.563996412061002</v>
      </c>
      <c r="G276" s="178" t="s">
        <v>447</v>
      </c>
      <c r="H276" s="20">
        <f t="shared" ref="H276:H336" si="19">D276-E276</f>
        <v>1768.8999999999996</v>
      </c>
    </row>
    <row r="277" spans="1:9" ht="409.5" customHeight="1" x14ac:dyDescent="0.25">
      <c r="A277" s="172"/>
      <c r="B277" s="172"/>
      <c r="C277" s="185"/>
      <c r="D277" s="188"/>
      <c r="E277" s="188"/>
      <c r="F277" s="187"/>
      <c r="G277" s="185"/>
      <c r="H277" s="20"/>
    </row>
    <row r="278" spans="1:9" ht="15" customHeight="1" x14ac:dyDescent="0.25">
      <c r="A278" s="173"/>
      <c r="B278" s="173"/>
      <c r="C278" s="179"/>
      <c r="D278" s="181"/>
      <c r="E278" s="181"/>
      <c r="F278" s="167"/>
      <c r="G278" s="179"/>
      <c r="H278" s="20"/>
    </row>
    <row r="279" spans="1:9" ht="145.5" customHeight="1" x14ac:dyDescent="0.25">
      <c r="A279" s="92" t="s">
        <v>34</v>
      </c>
      <c r="B279" s="92" t="s">
        <v>212</v>
      </c>
      <c r="C279" s="89" t="s">
        <v>19</v>
      </c>
      <c r="D279" s="84">
        <v>1759.7</v>
      </c>
      <c r="E279" s="84">
        <v>1759.7</v>
      </c>
      <c r="F279" s="93">
        <f t="shared" si="18"/>
        <v>100</v>
      </c>
      <c r="G279" s="89" t="s">
        <v>563</v>
      </c>
      <c r="H279" s="20">
        <f t="shared" si="19"/>
        <v>0</v>
      </c>
    </row>
    <row r="280" spans="1:9" ht="54" customHeight="1" x14ac:dyDescent="0.25">
      <c r="A280" s="177" t="s">
        <v>64</v>
      </c>
      <c r="B280" s="177"/>
      <c r="C280" s="90" t="s">
        <v>67</v>
      </c>
      <c r="D280" s="12">
        <f>SUM(D263:D279)</f>
        <v>134427.9</v>
      </c>
      <c r="E280" s="12">
        <f>SUM(E263:E279)</f>
        <v>127584.6</v>
      </c>
      <c r="F280" s="5">
        <f>E280/D280*100</f>
        <v>94.909315700089053</v>
      </c>
      <c r="G280" s="182"/>
      <c r="H280" s="20">
        <f t="shared" si="19"/>
        <v>6843.2999999999884</v>
      </c>
    </row>
    <row r="281" spans="1:9" ht="54" customHeight="1" x14ac:dyDescent="0.25">
      <c r="A281" s="177"/>
      <c r="B281" s="177"/>
      <c r="C281" s="90" t="s">
        <v>101</v>
      </c>
      <c r="D281" s="12">
        <f>D273</f>
        <v>29554.9</v>
      </c>
      <c r="E281" s="12">
        <f>E273</f>
        <v>29554.799999999999</v>
      </c>
      <c r="F281" s="5">
        <f t="shared" ref="F281:F283" si="20">E281/D281*100</f>
        <v>99.9996616466305</v>
      </c>
      <c r="G281" s="182"/>
      <c r="H281" s="20">
        <f t="shared" si="19"/>
        <v>0.10000000000218279</v>
      </c>
    </row>
    <row r="282" spans="1:9" ht="27" customHeight="1" x14ac:dyDescent="0.25">
      <c r="A282" s="177"/>
      <c r="B282" s="177"/>
      <c r="C282" s="81" t="s">
        <v>118</v>
      </c>
      <c r="D282" s="12">
        <f>D274</f>
        <v>1231.4000000000001</v>
      </c>
      <c r="E282" s="12">
        <f>E274</f>
        <v>1231.5</v>
      </c>
      <c r="F282" s="5">
        <f t="shared" si="20"/>
        <v>100.0081208380705</v>
      </c>
      <c r="G282" s="182"/>
      <c r="H282" s="20">
        <f t="shared" si="19"/>
        <v>-9.9999999999909051E-2</v>
      </c>
    </row>
    <row r="283" spans="1:9" ht="54" customHeight="1" x14ac:dyDescent="0.25">
      <c r="A283" s="177"/>
      <c r="B283" s="177"/>
      <c r="C283" s="90" t="s">
        <v>19</v>
      </c>
      <c r="D283" s="12">
        <f>D279+D276+D275+D271+D270+D269+D268+D267+D266+D264+D263+D265</f>
        <v>103641.60000000001</v>
      </c>
      <c r="E283" s="12">
        <f>E279+E276+E275+E271+E270+E269+E268+E267+E266+E264+E263+E265</f>
        <v>96798.3</v>
      </c>
      <c r="F283" s="5">
        <f t="shared" si="20"/>
        <v>93.39714940718784</v>
      </c>
      <c r="G283" s="182"/>
      <c r="H283" s="20">
        <f t="shared" si="19"/>
        <v>6843.3000000000029</v>
      </c>
    </row>
    <row r="284" spans="1:9" ht="32.25" customHeight="1" x14ac:dyDescent="0.25">
      <c r="A284" s="164" t="s">
        <v>50</v>
      </c>
      <c r="B284" s="164"/>
      <c r="C284" s="164"/>
      <c r="D284" s="164"/>
      <c r="E284" s="164"/>
      <c r="F284" s="164"/>
      <c r="G284" s="164"/>
      <c r="H284" s="20">
        <f t="shared" si="19"/>
        <v>0</v>
      </c>
    </row>
    <row r="285" spans="1:9" s="35" customFormat="1" ht="39.75" customHeight="1" x14ac:dyDescent="0.25">
      <c r="A285" s="127" t="s">
        <v>29</v>
      </c>
      <c r="B285" s="127" t="s">
        <v>336</v>
      </c>
      <c r="C285" s="85" t="s">
        <v>19</v>
      </c>
      <c r="D285" s="84">
        <v>0</v>
      </c>
      <c r="E285" s="128">
        <v>0</v>
      </c>
      <c r="F285" s="93">
        <v>0</v>
      </c>
      <c r="G285" s="89" t="s">
        <v>335</v>
      </c>
      <c r="H285" s="20">
        <f t="shared" si="19"/>
        <v>0</v>
      </c>
      <c r="I285" s="34"/>
    </row>
    <row r="286" spans="1:9" s="35" customFormat="1" ht="57.75" customHeight="1" x14ac:dyDescent="0.25">
      <c r="A286" s="170" t="s">
        <v>33</v>
      </c>
      <c r="B286" s="170" t="s">
        <v>449</v>
      </c>
      <c r="C286" s="89" t="s">
        <v>101</v>
      </c>
      <c r="D286" s="84">
        <v>140.6</v>
      </c>
      <c r="E286" s="84">
        <v>140.5</v>
      </c>
      <c r="F286" s="93">
        <f>E286/D286*100</f>
        <v>99.928876244665716</v>
      </c>
      <c r="G286" s="182" t="s">
        <v>448</v>
      </c>
      <c r="H286" s="20">
        <f t="shared" si="19"/>
        <v>9.9999999999994316E-2</v>
      </c>
      <c r="I286" s="34"/>
    </row>
    <row r="287" spans="1:9" s="35" customFormat="1" ht="31.5" customHeight="1" x14ac:dyDescent="0.25">
      <c r="A287" s="170"/>
      <c r="B287" s="170"/>
      <c r="C287" s="85" t="s">
        <v>118</v>
      </c>
      <c r="D287" s="84">
        <v>709.2</v>
      </c>
      <c r="E287" s="84">
        <v>709.2</v>
      </c>
      <c r="F287" s="93">
        <f>E287/D287*100</f>
        <v>100</v>
      </c>
      <c r="G287" s="182"/>
      <c r="H287" s="20">
        <f t="shared" si="19"/>
        <v>0</v>
      </c>
      <c r="I287" s="34"/>
    </row>
    <row r="288" spans="1:9" s="35" customFormat="1" ht="49.5" customHeight="1" x14ac:dyDescent="0.25">
      <c r="A288" s="170"/>
      <c r="B288" s="170"/>
      <c r="C288" s="89" t="s">
        <v>19</v>
      </c>
      <c r="D288" s="84">
        <v>543.29999999999995</v>
      </c>
      <c r="E288" s="84">
        <v>543.20000000000005</v>
      </c>
      <c r="F288" s="93">
        <f>E288/D288*100</f>
        <v>99.981593962819829</v>
      </c>
      <c r="G288" s="182"/>
      <c r="H288" s="20">
        <f t="shared" si="19"/>
        <v>9.9999999999909051E-2</v>
      </c>
      <c r="I288" s="34"/>
    </row>
    <row r="289" spans="1:9" ht="87" customHeight="1" x14ac:dyDescent="0.25">
      <c r="A289" s="170"/>
      <c r="B289" s="100" t="s">
        <v>452</v>
      </c>
      <c r="C289" s="89" t="s">
        <v>19</v>
      </c>
      <c r="D289" s="84">
        <v>0</v>
      </c>
      <c r="E289" s="84">
        <v>0</v>
      </c>
      <c r="F289" s="93">
        <v>0</v>
      </c>
      <c r="G289" s="89" t="s">
        <v>421</v>
      </c>
      <c r="H289" s="20">
        <f t="shared" si="19"/>
        <v>0</v>
      </c>
    </row>
    <row r="290" spans="1:9" ht="78.75" customHeight="1" x14ac:dyDescent="0.25">
      <c r="A290" s="170"/>
      <c r="B290" s="100" t="s">
        <v>450</v>
      </c>
      <c r="C290" s="89" t="s">
        <v>19</v>
      </c>
      <c r="D290" s="84">
        <v>0</v>
      </c>
      <c r="E290" s="84">
        <v>0</v>
      </c>
      <c r="F290" s="93">
        <v>0</v>
      </c>
      <c r="G290" s="89" t="s">
        <v>451</v>
      </c>
      <c r="H290" s="20">
        <f t="shared" si="19"/>
        <v>0</v>
      </c>
    </row>
    <row r="291" spans="1:9" ht="50.25" customHeight="1" x14ac:dyDescent="0.25">
      <c r="A291" s="177" t="s">
        <v>64</v>
      </c>
      <c r="B291" s="177"/>
      <c r="C291" s="90" t="s">
        <v>67</v>
      </c>
      <c r="D291" s="12">
        <f>SUM(D285:D290)</f>
        <v>1393.1</v>
      </c>
      <c r="E291" s="12">
        <f>SUM(E285:E290)</f>
        <v>1392.9</v>
      </c>
      <c r="F291" s="5">
        <f>E291/D291*100</f>
        <v>99.985643528820631</v>
      </c>
      <c r="G291" s="182"/>
      <c r="H291" s="20">
        <f t="shared" si="19"/>
        <v>0.1999999999998181</v>
      </c>
    </row>
    <row r="292" spans="1:9" ht="50.25" customHeight="1" x14ac:dyDescent="0.25">
      <c r="A292" s="177"/>
      <c r="B292" s="177"/>
      <c r="C292" s="90" t="s">
        <v>101</v>
      </c>
      <c r="D292" s="12">
        <f>D286</f>
        <v>140.6</v>
      </c>
      <c r="E292" s="12">
        <f>E286</f>
        <v>140.5</v>
      </c>
      <c r="F292" s="5">
        <f>E292/D292*100</f>
        <v>99.928876244665716</v>
      </c>
      <c r="G292" s="182"/>
      <c r="H292" s="20">
        <f t="shared" si="19"/>
        <v>9.9999999999994316E-2</v>
      </c>
    </row>
    <row r="293" spans="1:9" ht="26.25" customHeight="1" x14ac:dyDescent="0.25">
      <c r="A293" s="177"/>
      <c r="B293" s="177"/>
      <c r="C293" s="81" t="s">
        <v>118</v>
      </c>
      <c r="D293" s="12">
        <f>D287</f>
        <v>709.2</v>
      </c>
      <c r="E293" s="12">
        <f>E287</f>
        <v>709.2</v>
      </c>
      <c r="F293" s="5">
        <f>E293/D293*100</f>
        <v>100</v>
      </c>
      <c r="G293" s="182"/>
      <c r="H293" s="20">
        <f t="shared" si="19"/>
        <v>0</v>
      </c>
    </row>
    <row r="294" spans="1:9" ht="50.25" customHeight="1" x14ac:dyDescent="0.25">
      <c r="A294" s="177"/>
      <c r="B294" s="177"/>
      <c r="C294" s="90" t="s">
        <v>19</v>
      </c>
      <c r="D294" s="12">
        <f>D285+D288+D289+D290</f>
        <v>543.29999999999995</v>
      </c>
      <c r="E294" s="12">
        <f>E285+E288+E289+E290</f>
        <v>543.20000000000005</v>
      </c>
      <c r="F294" s="5">
        <f>E294/D294*100</f>
        <v>99.981593962819829</v>
      </c>
      <c r="G294" s="182"/>
      <c r="H294" s="20">
        <f t="shared" si="19"/>
        <v>9.9999999999909051E-2</v>
      </c>
    </row>
    <row r="295" spans="1:9" ht="32.25" customHeight="1" x14ac:dyDescent="0.25">
      <c r="A295" s="164" t="s">
        <v>45</v>
      </c>
      <c r="B295" s="164"/>
      <c r="C295" s="164"/>
      <c r="D295" s="164"/>
      <c r="E295" s="164"/>
      <c r="F295" s="164"/>
      <c r="G295" s="164"/>
      <c r="H295" s="20">
        <f t="shared" si="19"/>
        <v>0</v>
      </c>
    </row>
    <row r="296" spans="1:9" ht="77.25" customHeight="1" x14ac:dyDescent="0.25">
      <c r="A296" s="100" t="s">
        <v>23</v>
      </c>
      <c r="B296" s="100" t="s">
        <v>195</v>
      </c>
      <c r="C296" s="89" t="s">
        <v>19</v>
      </c>
      <c r="D296" s="84">
        <v>152.69999999999999</v>
      </c>
      <c r="E296" s="84">
        <v>152.69999999999999</v>
      </c>
      <c r="F296" s="93">
        <f t="shared" ref="F296:F304" si="21">E296/D296*100</f>
        <v>100</v>
      </c>
      <c r="G296" s="89" t="s">
        <v>381</v>
      </c>
      <c r="H296" s="20">
        <f t="shared" si="19"/>
        <v>0</v>
      </c>
    </row>
    <row r="297" spans="1:9" ht="78.75" customHeight="1" x14ac:dyDescent="0.25">
      <c r="A297" s="100" t="s">
        <v>24</v>
      </c>
      <c r="B297" s="100" t="s">
        <v>186</v>
      </c>
      <c r="C297" s="89" t="s">
        <v>19</v>
      </c>
      <c r="D297" s="84">
        <v>443.3</v>
      </c>
      <c r="E297" s="84">
        <v>443.3</v>
      </c>
      <c r="F297" s="93">
        <f t="shared" si="21"/>
        <v>100</v>
      </c>
      <c r="G297" s="89" t="s">
        <v>307</v>
      </c>
      <c r="H297" s="20">
        <f t="shared" si="19"/>
        <v>0</v>
      </c>
    </row>
    <row r="298" spans="1:9" ht="58.5" customHeight="1" x14ac:dyDescent="0.25">
      <c r="A298" s="100" t="s">
        <v>25</v>
      </c>
      <c r="B298" s="100" t="s">
        <v>54</v>
      </c>
      <c r="C298" s="89" t="s">
        <v>19</v>
      </c>
      <c r="D298" s="84">
        <v>48.9</v>
      </c>
      <c r="E298" s="84">
        <v>48.9</v>
      </c>
      <c r="F298" s="93">
        <f t="shared" si="21"/>
        <v>100</v>
      </c>
      <c r="G298" s="89" t="s">
        <v>318</v>
      </c>
      <c r="H298" s="20">
        <f t="shared" si="19"/>
        <v>0</v>
      </c>
    </row>
    <row r="299" spans="1:9" ht="58.5" customHeight="1" x14ac:dyDescent="0.25">
      <c r="A299" s="100" t="s">
        <v>29</v>
      </c>
      <c r="B299" s="100" t="s">
        <v>157</v>
      </c>
      <c r="C299" s="89" t="s">
        <v>19</v>
      </c>
      <c r="D299" s="84">
        <v>834.8</v>
      </c>
      <c r="E299" s="84">
        <v>834.8</v>
      </c>
      <c r="F299" s="93">
        <f t="shared" si="21"/>
        <v>100</v>
      </c>
      <c r="G299" s="89" t="s">
        <v>274</v>
      </c>
      <c r="H299" s="20">
        <f t="shared" si="19"/>
        <v>0</v>
      </c>
    </row>
    <row r="300" spans="1:9" ht="60.75" customHeight="1" x14ac:dyDescent="0.25">
      <c r="A300" s="100" t="s">
        <v>26</v>
      </c>
      <c r="B300" s="100" t="s">
        <v>109</v>
      </c>
      <c r="C300" s="89" t="s">
        <v>19</v>
      </c>
      <c r="D300" s="84">
        <v>245</v>
      </c>
      <c r="E300" s="84">
        <v>245</v>
      </c>
      <c r="F300" s="93">
        <f t="shared" si="21"/>
        <v>100</v>
      </c>
      <c r="G300" s="89" t="s">
        <v>470</v>
      </c>
      <c r="H300" s="20">
        <f t="shared" si="19"/>
        <v>0</v>
      </c>
    </row>
    <row r="301" spans="1:9" ht="85.5" customHeight="1" x14ac:dyDescent="0.25">
      <c r="A301" s="100" t="s">
        <v>27</v>
      </c>
      <c r="B301" s="100" t="s">
        <v>228</v>
      </c>
      <c r="C301" s="89" t="s">
        <v>19</v>
      </c>
      <c r="D301" s="84">
        <v>94</v>
      </c>
      <c r="E301" s="84">
        <v>94</v>
      </c>
      <c r="F301" s="93">
        <f t="shared" si="21"/>
        <v>100</v>
      </c>
      <c r="G301" s="89" t="s">
        <v>535</v>
      </c>
      <c r="H301" s="20">
        <f t="shared" si="19"/>
        <v>0</v>
      </c>
    </row>
    <row r="302" spans="1:9" ht="84" customHeight="1" x14ac:dyDescent="0.25">
      <c r="A302" s="100" t="s">
        <v>30</v>
      </c>
      <c r="B302" s="100" t="s">
        <v>59</v>
      </c>
      <c r="C302" s="89" t="s">
        <v>19</v>
      </c>
      <c r="D302" s="84">
        <v>242.1</v>
      </c>
      <c r="E302" s="84">
        <v>242.1</v>
      </c>
      <c r="F302" s="93">
        <f t="shared" si="21"/>
        <v>100</v>
      </c>
      <c r="G302" s="89" t="s">
        <v>349</v>
      </c>
      <c r="H302" s="20">
        <f t="shared" si="19"/>
        <v>0</v>
      </c>
    </row>
    <row r="303" spans="1:9" s="35" customFormat="1" ht="57.75" customHeight="1" x14ac:dyDescent="0.25">
      <c r="A303" s="100" t="s">
        <v>32</v>
      </c>
      <c r="B303" s="100" t="s">
        <v>507</v>
      </c>
      <c r="C303" s="85" t="s">
        <v>19</v>
      </c>
      <c r="D303" s="128">
        <v>522.4</v>
      </c>
      <c r="E303" s="128">
        <v>522.4</v>
      </c>
      <c r="F303" s="93">
        <f t="shared" si="21"/>
        <v>100</v>
      </c>
      <c r="G303" s="85" t="s">
        <v>284</v>
      </c>
      <c r="H303" s="20">
        <f t="shared" si="19"/>
        <v>0</v>
      </c>
      <c r="I303" s="34"/>
    </row>
    <row r="304" spans="1:9" ht="61.5" customHeight="1" x14ac:dyDescent="0.25">
      <c r="A304" s="100" t="s">
        <v>34</v>
      </c>
      <c r="B304" s="100" t="s">
        <v>175</v>
      </c>
      <c r="C304" s="89" t="s">
        <v>19</v>
      </c>
      <c r="D304" s="84">
        <v>77.099999999999994</v>
      </c>
      <c r="E304" s="84">
        <v>77.099999999999994</v>
      </c>
      <c r="F304" s="93">
        <f t="shared" si="21"/>
        <v>100</v>
      </c>
      <c r="G304" s="89" t="s">
        <v>463</v>
      </c>
      <c r="H304" s="20">
        <f t="shared" si="19"/>
        <v>0</v>
      </c>
    </row>
    <row r="305" spans="1:8" ht="50.25" customHeight="1" x14ac:dyDescent="0.25">
      <c r="A305" s="177" t="s">
        <v>64</v>
      </c>
      <c r="B305" s="177"/>
      <c r="C305" s="90" t="s">
        <v>67</v>
      </c>
      <c r="D305" s="12">
        <f>SUM(D296:D304)</f>
        <v>2660.2999999999997</v>
      </c>
      <c r="E305" s="12">
        <f>SUM(E296:E304)</f>
        <v>2660.2999999999997</v>
      </c>
      <c r="F305" s="5">
        <f>E305/D305*100</f>
        <v>100</v>
      </c>
      <c r="G305" s="182"/>
      <c r="H305" s="20">
        <f t="shared" si="19"/>
        <v>0</v>
      </c>
    </row>
    <row r="306" spans="1:8" ht="50.25" customHeight="1" x14ac:dyDescent="0.25">
      <c r="A306" s="177"/>
      <c r="B306" s="177"/>
      <c r="C306" s="90" t="s">
        <v>101</v>
      </c>
      <c r="D306" s="12">
        <v>0</v>
      </c>
      <c r="E306" s="12">
        <v>0</v>
      </c>
      <c r="F306" s="5">
        <v>0</v>
      </c>
      <c r="G306" s="182"/>
      <c r="H306" s="20">
        <f t="shared" si="19"/>
        <v>0</v>
      </c>
    </row>
    <row r="307" spans="1:8" ht="30.75" customHeight="1" x14ac:dyDescent="0.25">
      <c r="A307" s="177"/>
      <c r="B307" s="177"/>
      <c r="C307" s="81" t="s">
        <v>118</v>
      </c>
      <c r="D307" s="12">
        <v>0</v>
      </c>
      <c r="E307" s="12">
        <v>0</v>
      </c>
      <c r="F307" s="5">
        <v>0</v>
      </c>
      <c r="G307" s="182"/>
      <c r="H307" s="20">
        <f t="shared" si="19"/>
        <v>0</v>
      </c>
    </row>
    <row r="308" spans="1:8" ht="50.25" customHeight="1" x14ac:dyDescent="0.25">
      <c r="A308" s="177"/>
      <c r="B308" s="177"/>
      <c r="C308" s="90" t="s">
        <v>19</v>
      </c>
      <c r="D308" s="12">
        <f>D296+D297+D298+D299+D300+D301+D302+D303+D304</f>
        <v>2660.2999999999997</v>
      </c>
      <c r="E308" s="12">
        <f>E296+E297+E298+E299+E300+E301+E302+E303+E304</f>
        <v>2660.2999999999997</v>
      </c>
      <c r="F308" s="5">
        <f>E308/D308*100</f>
        <v>100</v>
      </c>
      <c r="G308" s="182"/>
      <c r="H308" s="20">
        <f t="shared" si="19"/>
        <v>0</v>
      </c>
    </row>
    <row r="309" spans="1:8" ht="30" customHeight="1" x14ac:dyDescent="0.25">
      <c r="A309" s="164" t="s">
        <v>77</v>
      </c>
      <c r="B309" s="164"/>
      <c r="C309" s="164"/>
      <c r="D309" s="164"/>
      <c r="E309" s="164"/>
      <c r="F309" s="164"/>
      <c r="G309" s="164"/>
      <c r="H309" s="20">
        <f t="shared" si="19"/>
        <v>0</v>
      </c>
    </row>
    <row r="310" spans="1:8" ht="87.75" customHeight="1" x14ac:dyDescent="0.25">
      <c r="A310" s="176" t="s">
        <v>23</v>
      </c>
      <c r="B310" s="100" t="s">
        <v>43</v>
      </c>
      <c r="C310" s="89" t="s">
        <v>19</v>
      </c>
      <c r="D310" s="84">
        <v>8441.4</v>
      </c>
      <c r="E310" s="128">
        <v>8441.4</v>
      </c>
      <c r="F310" s="93">
        <f t="shared" ref="F310:F339" si="22">E310/D310*100</f>
        <v>100</v>
      </c>
      <c r="G310" s="89" t="s">
        <v>297</v>
      </c>
      <c r="H310" s="20">
        <f t="shared" si="19"/>
        <v>0</v>
      </c>
    </row>
    <row r="311" spans="1:8" ht="83.25" customHeight="1" x14ac:dyDescent="0.25">
      <c r="A311" s="176"/>
      <c r="B311" s="100" t="s">
        <v>40</v>
      </c>
      <c r="C311" s="89" t="s">
        <v>19</v>
      </c>
      <c r="D311" s="84">
        <v>93.5</v>
      </c>
      <c r="E311" s="84">
        <v>93.5</v>
      </c>
      <c r="F311" s="93">
        <f t="shared" si="22"/>
        <v>100</v>
      </c>
      <c r="G311" s="89" t="s">
        <v>298</v>
      </c>
      <c r="H311" s="20">
        <f t="shared" si="19"/>
        <v>0</v>
      </c>
    </row>
    <row r="312" spans="1:8" ht="117" customHeight="1" x14ac:dyDescent="0.25">
      <c r="A312" s="92" t="s">
        <v>24</v>
      </c>
      <c r="B312" s="92" t="s">
        <v>187</v>
      </c>
      <c r="C312" s="89" t="s">
        <v>19</v>
      </c>
      <c r="D312" s="84">
        <v>33403.5</v>
      </c>
      <c r="E312" s="84">
        <v>33401.300000000003</v>
      </c>
      <c r="F312" s="93">
        <f t="shared" si="22"/>
        <v>99.99341386381667</v>
      </c>
      <c r="G312" s="89" t="s">
        <v>308</v>
      </c>
      <c r="H312" s="20">
        <f t="shared" si="19"/>
        <v>2.1999999999970896</v>
      </c>
    </row>
    <row r="313" spans="1:8" ht="171" customHeight="1" x14ac:dyDescent="0.25">
      <c r="A313" s="171" t="s">
        <v>25</v>
      </c>
      <c r="B313" s="134" t="s">
        <v>53</v>
      </c>
      <c r="C313" s="89" t="s">
        <v>19</v>
      </c>
      <c r="D313" s="84">
        <v>19297.8</v>
      </c>
      <c r="E313" s="84">
        <v>19297.8</v>
      </c>
      <c r="F313" s="93">
        <f t="shared" si="22"/>
        <v>100</v>
      </c>
      <c r="G313" s="89" t="s">
        <v>319</v>
      </c>
      <c r="H313" s="20">
        <f t="shared" si="19"/>
        <v>0</v>
      </c>
    </row>
    <row r="314" spans="1:8" ht="225" customHeight="1" x14ac:dyDescent="0.25">
      <c r="A314" s="172"/>
      <c r="B314" s="199" t="s">
        <v>209</v>
      </c>
      <c r="C314" s="89" t="s">
        <v>19</v>
      </c>
      <c r="D314" s="84">
        <v>1236.9000000000001</v>
      </c>
      <c r="E314" s="84">
        <v>1236.9000000000001</v>
      </c>
      <c r="F314" s="93">
        <f t="shared" si="22"/>
        <v>100</v>
      </c>
      <c r="G314" s="89" t="s">
        <v>320</v>
      </c>
      <c r="H314" s="20">
        <f t="shared" si="19"/>
        <v>0</v>
      </c>
    </row>
    <row r="315" spans="1:8" ht="345" customHeight="1" x14ac:dyDescent="0.25">
      <c r="A315" s="173"/>
      <c r="B315" s="200"/>
      <c r="C315" s="89" t="s">
        <v>118</v>
      </c>
      <c r="D315" s="84">
        <v>1288.9000000000001</v>
      </c>
      <c r="E315" s="84">
        <v>1288.9000000000001</v>
      </c>
      <c r="F315" s="93">
        <f t="shared" si="22"/>
        <v>100</v>
      </c>
      <c r="G315" s="89" t="s">
        <v>321</v>
      </c>
      <c r="H315" s="20"/>
    </row>
    <row r="316" spans="1:8" ht="82.5" customHeight="1" x14ac:dyDescent="0.25">
      <c r="A316" s="170" t="s">
        <v>29</v>
      </c>
      <c r="B316" s="171" t="s">
        <v>158</v>
      </c>
      <c r="C316" s="89" t="s">
        <v>19</v>
      </c>
      <c r="D316" s="84">
        <v>10684.7</v>
      </c>
      <c r="E316" s="128">
        <v>10684.7</v>
      </c>
      <c r="F316" s="93">
        <f t="shared" si="22"/>
        <v>100</v>
      </c>
      <c r="G316" s="89" t="s">
        <v>337</v>
      </c>
      <c r="H316" s="20">
        <f t="shared" si="19"/>
        <v>0</v>
      </c>
    </row>
    <row r="317" spans="1:8" ht="138.75" customHeight="1" x14ac:dyDescent="0.25">
      <c r="A317" s="170"/>
      <c r="B317" s="173"/>
      <c r="C317" s="89" t="s">
        <v>118</v>
      </c>
      <c r="D317" s="84">
        <v>1200</v>
      </c>
      <c r="E317" s="128">
        <v>1200</v>
      </c>
      <c r="F317" s="93">
        <f t="shared" si="22"/>
        <v>100</v>
      </c>
      <c r="G317" s="144" t="s">
        <v>277</v>
      </c>
      <c r="H317" s="20"/>
    </row>
    <row r="318" spans="1:8" ht="83.25" customHeight="1" x14ac:dyDescent="0.25">
      <c r="A318" s="170"/>
      <c r="B318" s="146" t="s">
        <v>338</v>
      </c>
      <c r="C318" s="89" t="s">
        <v>19</v>
      </c>
      <c r="D318" s="84">
        <v>1757.3</v>
      </c>
      <c r="E318" s="84">
        <v>1757.3</v>
      </c>
      <c r="F318" s="93">
        <f t="shared" si="22"/>
        <v>100</v>
      </c>
      <c r="G318" s="89" t="s">
        <v>339</v>
      </c>
      <c r="H318" s="20">
        <f t="shared" si="19"/>
        <v>0</v>
      </c>
    </row>
    <row r="319" spans="1:8" ht="53.25" customHeight="1" x14ac:dyDescent="0.25">
      <c r="A319" s="170" t="s">
        <v>26</v>
      </c>
      <c r="B319" s="192" t="s">
        <v>250</v>
      </c>
      <c r="C319" s="89" t="s">
        <v>101</v>
      </c>
      <c r="D319" s="84">
        <v>824.8</v>
      </c>
      <c r="E319" s="84">
        <v>824.8</v>
      </c>
      <c r="F319" s="93">
        <f t="shared" si="22"/>
        <v>100</v>
      </c>
      <c r="G319" s="178" t="s">
        <v>471</v>
      </c>
      <c r="H319" s="20">
        <f t="shared" si="19"/>
        <v>0</v>
      </c>
    </row>
    <row r="320" spans="1:8" ht="30" customHeight="1" x14ac:dyDescent="0.25">
      <c r="A320" s="170"/>
      <c r="B320" s="192"/>
      <c r="C320" s="89" t="s">
        <v>118</v>
      </c>
      <c r="D320" s="84">
        <v>553.1</v>
      </c>
      <c r="E320" s="84">
        <v>553.1</v>
      </c>
      <c r="F320" s="93">
        <f t="shared" si="22"/>
        <v>100</v>
      </c>
      <c r="G320" s="185"/>
      <c r="H320" s="20">
        <f t="shared" si="19"/>
        <v>0</v>
      </c>
    </row>
    <row r="321" spans="1:9" ht="106.5" customHeight="1" x14ac:dyDescent="0.25">
      <c r="A321" s="170"/>
      <c r="B321" s="192"/>
      <c r="C321" s="89" t="s">
        <v>19</v>
      </c>
      <c r="D321" s="84">
        <v>187.9</v>
      </c>
      <c r="E321" s="84">
        <v>187.9</v>
      </c>
      <c r="F321" s="93">
        <f t="shared" si="22"/>
        <v>100</v>
      </c>
      <c r="G321" s="179"/>
      <c r="H321" s="20">
        <f t="shared" si="19"/>
        <v>0</v>
      </c>
    </row>
    <row r="322" spans="1:9" ht="246.75" customHeight="1" x14ac:dyDescent="0.25">
      <c r="A322" s="170"/>
      <c r="B322" s="92" t="s">
        <v>110</v>
      </c>
      <c r="C322" s="89" t="s">
        <v>19</v>
      </c>
      <c r="D322" s="84">
        <v>41027.4</v>
      </c>
      <c r="E322" s="84">
        <v>39734.699999999997</v>
      </c>
      <c r="F322" s="93">
        <f t="shared" si="22"/>
        <v>96.84917884145716</v>
      </c>
      <c r="G322" s="89" t="s">
        <v>580</v>
      </c>
      <c r="H322" s="20">
        <f t="shared" si="19"/>
        <v>1292.7000000000044</v>
      </c>
    </row>
    <row r="323" spans="1:9" ht="111.75" customHeight="1" x14ac:dyDescent="0.25">
      <c r="A323" s="170"/>
      <c r="B323" s="100" t="s">
        <v>111</v>
      </c>
      <c r="C323" s="89" t="s">
        <v>19</v>
      </c>
      <c r="D323" s="84">
        <v>204.7</v>
      </c>
      <c r="E323" s="84">
        <v>204.7</v>
      </c>
      <c r="F323" s="93">
        <f t="shared" si="22"/>
        <v>100</v>
      </c>
      <c r="G323" s="89" t="s">
        <v>288</v>
      </c>
      <c r="H323" s="20">
        <f t="shared" si="19"/>
        <v>0</v>
      </c>
    </row>
    <row r="324" spans="1:9" ht="221.25" customHeight="1" x14ac:dyDescent="0.25">
      <c r="A324" s="170" t="s">
        <v>27</v>
      </c>
      <c r="B324" s="134" t="s">
        <v>227</v>
      </c>
      <c r="C324" s="89" t="s">
        <v>19</v>
      </c>
      <c r="D324" s="84">
        <v>18749.3</v>
      </c>
      <c r="E324" s="84">
        <v>18749.3</v>
      </c>
      <c r="F324" s="93">
        <f t="shared" si="22"/>
        <v>100</v>
      </c>
      <c r="G324" s="89" t="s">
        <v>536</v>
      </c>
      <c r="H324" s="20">
        <f t="shared" si="19"/>
        <v>0</v>
      </c>
    </row>
    <row r="325" spans="1:9" ht="84.75" customHeight="1" x14ac:dyDescent="0.25">
      <c r="A325" s="170"/>
      <c r="B325" s="100" t="s">
        <v>226</v>
      </c>
      <c r="C325" s="89" t="s">
        <v>19</v>
      </c>
      <c r="D325" s="84">
        <v>19.600000000000001</v>
      </c>
      <c r="E325" s="84">
        <v>19.600000000000001</v>
      </c>
      <c r="F325" s="93">
        <f t="shared" si="22"/>
        <v>100</v>
      </c>
      <c r="G325" s="89" t="s">
        <v>403</v>
      </c>
      <c r="H325" s="20">
        <f t="shared" si="19"/>
        <v>0</v>
      </c>
    </row>
    <row r="326" spans="1:9" ht="161.25" customHeight="1" x14ac:dyDescent="0.25">
      <c r="A326" s="170" t="s">
        <v>28</v>
      </c>
      <c r="B326" s="134" t="s">
        <v>220</v>
      </c>
      <c r="C326" s="89" t="s">
        <v>19</v>
      </c>
      <c r="D326" s="84">
        <v>33683.199999999997</v>
      </c>
      <c r="E326" s="84">
        <v>33161.300000000003</v>
      </c>
      <c r="F326" s="93">
        <f t="shared" si="22"/>
        <v>98.450562891886776</v>
      </c>
      <c r="G326" s="89" t="s">
        <v>548</v>
      </c>
      <c r="H326" s="20">
        <f t="shared" si="19"/>
        <v>521.89999999999418</v>
      </c>
    </row>
    <row r="327" spans="1:9" ht="113.25" customHeight="1" x14ac:dyDescent="0.25">
      <c r="A327" s="170"/>
      <c r="B327" s="100" t="s">
        <v>221</v>
      </c>
      <c r="C327" s="89" t="s">
        <v>19</v>
      </c>
      <c r="D327" s="84">
        <v>1829.7</v>
      </c>
      <c r="E327" s="84">
        <v>1775.9</v>
      </c>
      <c r="F327" s="93">
        <f t="shared" si="22"/>
        <v>97.059627261299681</v>
      </c>
      <c r="G327" s="89" t="s">
        <v>549</v>
      </c>
      <c r="H327" s="20">
        <f t="shared" si="19"/>
        <v>53.799999999999955</v>
      </c>
    </row>
    <row r="328" spans="1:9" ht="171.75" customHeight="1" x14ac:dyDescent="0.25">
      <c r="A328" s="170" t="s">
        <v>30</v>
      </c>
      <c r="B328" s="92" t="s">
        <v>60</v>
      </c>
      <c r="C328" s="89" t="s">
        <v>19</v>
      </c>
      <c r="D328" s="84">
        <v>13536.5</v>
      </c>
      <c r="E328" s="84">
        <v>13536.5</v>
      </c>
      <c r="F328" s="93">
        <f t="shared" si="22"/>
        <v>100</v>
      </c>
      <c r="G328" s="89" t="s">
        <v>393</v>
      </c>
      <c r="H328" s="20">
        <f t="shared" si="19"/>
        <v>0</v>
      </c>
      <c r="I328" s="15" t="s">
        <v>132</v>
      </c>
    </row>
    <row r="329" spans="1:9" ht="84" customHeight="1" x14ac:dyDescent="0.25">
      <c r="A329" s="170"/>
      <c r="B329" s="100" t="s">
        <v>62</v>
      </c>
      <c r="C329" s="89" t="s">
        <v>19</v>
      </c>
      <c r="D329" s="84">
        <v>11.8</v>
      </c>
      <c r="E329" s="84">
        <v>11.8</v>
      </c>
      <c r="F329" s="93">
        <f t="shared" si="22"/>
        <v>100</v>
      </c>
      <c r="G329" s="85" t="s">
        <v>350</v>
      </c>
      <c r="H329" s="20">
        <f t="shared" si="19"/>
        <v>0</v>
      </c>
    </row>
    <row r="330" spans="1:9" ht="169.5" customHeight="1" x14ac:dyDescent="0.25">
      <c r="A330" s="170" t="s">
        <v>31</v>
      </c>
      <c r="B330" s="92" t="s">
        <v>141</v>
      </c>
      <c r="C330" s="89" t="s">
        <v>19</v>
      </c>
      <c r="D330" s="84">
        <v>21428.400000000001</v>
      </c>
      <c r="E330" s="84">
        <v>21428.400000000001</v>
      </c>
      <c r="F330" s="93">
        <f t="shared" si="22"/>
        <v>100</v>
      </c>
      <c r="G330" s="89" t="s">
        <v>366</v>
      </c>
      <c r="H330" s="20">
        <f t="shared" si="19"/>
        <v>0</v>
      </c>
    </row>
    <row r="331" spans="1:9" ht="108" customHeight="1" x14ac:dyDescent="0.25">
      <c r="A331" s="170"/>
      <c r="B331" s="100" t="s">
        <v>192</v>
      </c>
      <c r="C331" s="89" t="s">
        <v>19</v>
      </c>
      <c r="D331" s="84">
        <v>30</v>
      </c>
      <c r="E331" s="84">
        <v>30</v>
      </c>
      <c r="F331" s="93">
        <f t="shared" si="22"/>
        <v>100</v>
      </c>
      <c r="G331" s="89" t="s">
        <v>280</v>
      </c>
      <c r="H331" s="20">
        <f t="shared" si="19"/>
        <v>0</v>
      </c>
    </row>
    <row r="332" spans="1:9" ht="83.25" customHeight="1" x14ac:dyDescent="0.25">
      <c r="A332" s="170" t="s">
        <v>32</v>
      </c>
      <c r="B332" s="92" t="s">
        <v>508</v>
      </c>
      <c r="C332" s="89" t="s">
        <v>19</v>
      </c>
      <c r="D332" s="84">
        <v>92900</v>
      </c>
      <c r="E332" s="84">
        <v>92900</v>
      </c>
      <c r="F332" s="93">
        <f t="shared" si="22"/>
        <v>100</v>
      </c>
      <c r="G332" s="89" t="s">
        <v>509</v>
      </c>
      <c r="H332" s="20">
        <f t="shared" si="19"/>
        <v>0</v>
      </c>
    </row>
    <row r="333" spans="1:9" ht="141.75" customHeight="1" x14ac:dyDescent="0.25">
      <c r="A333" s="170"/>
      <c r="B333" s="100" t="s">
        <v>510</v>
      </c>
      <c r="C333" s="89" t="s">
        <v>19</v>
      </c>
      <c r="D333" s="84">
        <v>556.20000000000005</v>
      </c>
      <c r="E333" s="84">
        <v>556.1</v>
      </c>
      <c r="F333" s="93">
        <f t="shared" si="22"/>
        <v>99.982020855807264</v>
      </c>
      <c r="G333" s="89" t="s">
        <v>511</v>
      </c>
      <c r="H333" s="20">
        <f t="shared" si="19"/>
        <v>0.10000000000002274</v>
      </c>
    </row>
    <row r="334" spans="1:9" ht="55.5" customHeight="1" x14ac:dyDescent="0.25">
      <c r="A334" s="171" t="s">
        <v>33</v>
      </c>
      <c r="B334" s="170" t="s">
        <v>454</v>
      </c>
      <c r="C334" s="89" t="s">
        <v>101</v>
      </c>
      <c r="D334" s="84">
        <v>1349.8</v>
      </c>
      <c r="E334" s="84">
        <v>1349.8</v>
      </c>
      <c r="F334" s="93">
        <f t="shared" si="22"/>
        <v>100</v>
      </c>
      <c r="G334" s="182" t="s">
        <v>455</v>
      </c>
      <c r="H334" s="20">
        <f t="shared" si="19"/>
        <v>0</v>
      </c>
    </row>
    <row r="335" spans="1:9" ht="25.5" customHeight="1" x14ac:dyDescent="0.25">
      <c r="A335" s="172"/>
      <c r="B335" s="170"/>
      <c r="C335" s="89" t="s">
        <v>118</v>
      </c>
      <c r="D335" s="84">
        <v>380.7</v>
      </c>
      <c r="E335" s="84">
        <v>380.7</v>
      </c>
      <c r="F335" s="93">
        <f t="shared" si="22"/>
        <v>100</v>
      </c>
      <c r="G335" s="182"/>
      <c r="H335" s="20">
        <f t="shared" si="19"/>
        <v>0</v>
      </c>
    </row>
    <row r="336" spans="1:9" ht="116.25" customHeight="1" x14ac:dyDescent="0.25">
      <c r="A336" s="172"/>
      <c r="B336" s="170"/>
      <c r="C336" s="89" t="s">
        <v>19</v>
      </c>
      <c r="D336" s="84">
        <v>281.8</v>
      </c>
      <c r="E336" s="84">
        <v>281.7</v>
      </c>
      <c r="F336" s="93">
        <f t="shared" si="22"/>
        <v>99.964513839602546</v>
      </c>
      <c r="G336" s="182"/>
      <c r="H336" s="20">
        <f t="shared" si="19"/>
        <v>0.10000000000002274</v>
      </c>
    </row>
    <row r="337" spans="1:8" ht="327.75" customHeight="1" x14ac:dyDescent="0.25">
      <c r="A337" s="173"/>
      <c r="B337" s="134" t="s">
        <v>453</v>
      </c>
      <c r="C337" s="89" t="s">
        <v>19</v>
      </c>
      <c r="D337" s="84">
        <v>70023</v>
      </c>
      <c r="E337" s="84">
        <v>62311.4</v>
      </c>
      <c r="F337" s="93">
        <f t="shared" si="22"/>
        <v>88.987047113091407</v>
      </c>
      <c r="G337" s="89" t="s">
        <v>456</v>
      </c>
      <c r="H337" s="20">
        <f t="shared" ref="H337:H392" si="23">D337-E337</f>
        <v>7711.5999999999985</v>
      </c>
    </row>
    <row r="338" spans="1:8" ht="169.5" customHeight="1" x14ac:dyDescent="0.25">
      <c r="A338" s="171" t="s">
        <v>34</v>
      </c>
      <c r="B338" s="100" t="s">
        <v>176</v>
      </c>
      <c r="C338" s="89" t="s">
        <v>19</v>
      </c>
      <c r="D338" s="84">
        <v>17508.400000000001</v>
      </c>
      <c r="E338" s="84">
        <v>17508.400000000001</v>
      </c>
      <c r="F338" s="93">
        <f t="shared" si="22"/>
        <v>100</v>
      </c>
      <c r="G338" s="89" t="s">
        <v>564</v>
      </c>
      <c r="H338" s="20">
        <f t="shared" si="23"/>
        <v>0</v>
      </c>
    </row>
    <row r="339" spans="1:8" ht="108.75" customHeight="1" x14ac:dyDescent="0.25">
      <c r="A339" s="173"/>
      <c r="B339" s="100" t="s">
        <v>146</v>
      </c>
      <c r="C339" s="89" t="s">
        <v>19</v>
      </c>
      <c r="D339" s="84">
        <v>5.3</v>
      </c>
      <c r="E339" s="84">
        <v>5.3</v>
      </c>
      <c r="F339" s="93">
        <f t="shared" si="22"/>
        <v>100</v>
      </c>
      <c r="G339" s="89" t="s">
        <v>464</v>
      </c>
      <c r="H339" s="20">
        <f t="shared" si="23"/>
        <v>0</v>
      </c>
    </row>
    <row r="340" spans="1:8" ht="51.75" customHeight="1" x14ac:dyDescent="0.25">
      <c r="A340" s="177" t="s">
        <v>64</v>
      </c>
      <c r="B340" s="177"/>
      <c r="C340" s="90" t="s">
        <v>67</v>
      </c>
      <c r="D340" s="12">
        <f>SUM(D310:D339)</f>
        <v>392495.60000000003</v>
      </c>
      <c r="E340" s="12">
        <f>SUM(E310:E339)</f>
        <v>382913.2</v>
      </c>
      <c r="F340" s="5">
        <f>E340/D340*100</f>
        <v>97.558596835225657</v>
      </c>
      <c r="G340" s="182"/>
      <c r="H340" s="20">
        <f t="shared" si="23"/>
        <v>9582.4000000000233</v>
      </c>
    </row>
    <row r="341" spans="1:8" ht="51.75" customHeight="1" x14ac:dyDescent="0.25">
      <c r="A341" s="177"/>
      <c r="B341" s="177"/>
      <c r="C341" s="90" t="s">
        <v>102</v>
      </c>
      <c r="D341" s="12">
        <f>D334+D319</f>
        <v>2174.6</v>
      </c>
      <c r="E341" s="12">
        <f>E334+E319</f>
        <v>2174.6</v>
      </c>
      <c r="F341" s="5">
        <f>E341/D341*100</f>
        <v>100</v>
      </c>
      <c r="G341" s="182"/>
      <c r="H341" s="20">
        <f t="shared" si="23"/>
        <v>0</v>
      </c>
    </row>
    <row r="342" spans="1:8" ht="58.5" customHeight="1" x14ac:dyDescent="0.25">
      <c r="A342" s="177"/>
      <c r="B342" s="177"/>
      <c r="C342" s="81" t="s">
        <v>118</v>
      </c>
      <c r="D342" s="12">
        <f>D335+D320+D317+D315</f>
        <v>3422.7000000000003</v>
      </c>
      <c r="E342" s="12">
        <f>E335+E320+E317+E315</f>
        <v>3422.7000000000003</v>
      </c>
      <c r="F342" s="5">
        <f>E342/D342*100</f>
        <v>100</v>
      </c>
      <c r="G342" s="182"/>
      <c r="H342" s="20">
        <f t="shared" si="23"/>
        <v>0</v>
      </c>
    </row>
    <row r="343" spans="1:8" ht="51.75" customHeight="1" x14ac:dyDescent="0.25">
      <c r="A343" s="177"/>
      <c r="B343" s="177"/>
      <c r="C343" s="90" t="s">
        <v>19</v>
      </c>
      <c r="D343" s="12">
        <f>D339+D338+D337+D336+D333+D332+D331+D330+D329+D328+D327+D326+D325+D324+D323+D322+D321+D318+D316+D314+D313+D312+D311+D310</f>
        <v>386898.3000000001</v>
      </c>
      <c r="E343" s="12">
        <f>E339+E338+E337+E336+E333+E332+E331+E330+E329+E328+E327+E326+E325+E324+E323+E322+E321+E318+E316+E314+E313+E312+E311+E310</f>
        <v>377315.90000000008</v>
      </c>
      <c r="F343" s="5">
        <f>E343/D343*100</f>
        <v>97.523276788758167</v>
      </c>
      <c r="G343" s="182"/>
      <c r="H343" s="20">
        <f t="shared" si="23"/>
        <v>9582.4000000000233</v>
      </c>
    </row>
    <row r="344" spans="1:8" ht="36.75" customHeight="1" x14ac:dyDescent="0.25">
      <c r="A344" s="164" t="s">
        <v>78</v>
      </c>
      <c r="B344" s="164"/>
      <c r="C344" s="164"/>
      <c r="D344" s="164"/>
      <c r="E344" s="164"/>
      <c r="F344" s="164"/>
      <c r="G344" s="164"/>
      <c r="H344" s="20">
        <f t="shared" si="23"/>
        <v>0</v>
      </c>
    </row>
    <row r="345" spans="1:8" ht="87.75" customHeight="1" x14ac:dyDescent="0.25">
      <c r="A345" s="100" t="s">
        <v>23</v>
      </c>
      <c r="B345" s="100" t="s">
        <v>42</v>
      </c>
      <c r="C345" s="89" t="s">
        <v>19</v>
      </c>
      <c r="D345" s="84">
        <v>200</v>
      </c>
      <c r="E345" s="84">
        <v>200</v>
      </c>
      <c r="F345" s="93">
        <f t="shared" ref="F345:F353" si="24">E345/D345*100</f>
        <v>100</v>
      </c>
      <c r="G345" s="89" t="s">
        <v>299</v>
      </c>
      <c r="H345" s="20">
        <f t="shared" si="23"/>
        <v>0</v>
      </c>
    </row>
    <row r="346" spans="1:8" ht="56.25" customHeight="1" x14ac:dyDescent="0.25">
      <c r="A346" s="100" t="s">
        <v>24</v>
      </c>
      <c r="B346" s="100" t="s">
        <v>252</v>
      </c>
      <c r="C346" s="89" t="s">
        <v>19</v>
      </c>
      <c r="D346" s="84">
        <v>78.5</v>
      </c>
      <c r="E346" s="84">
        <v>78.5</v>
      </c>
      <c r="F346" s="93">
        <f t="shared" ref="F346" si="25">E346/D346*100</f>
        <v>100</v>
      </c>
      <c r="G346" s="89" t="s">
        <v>309</v>
      </c>
      <c r="H346" s="20"/>
    </row>
    <row r="347" spans="1:8" ht="105" customHeight="1" x14ac:dyDescent="0.25">
      <c r="A347" s="134" t="s">
        <v>27</v>
      </c>
      <c r="B347" s="100" t="s">
        <v>225</v>
      </c>
      <c r="C347" s="89" t="s">
        <v>19</v>
      </c>
      <c r="D347" s="84">
        <v>66.599999999999994</v>
      </c>
      <c r="E347" s="84">
        <v>66.599999999999994</v>
      </c>
      <c r="F347" s="93">
        <f t="shared" si="24"/>
        <v>100</v>
      </c>
      <c r="G347" s="89" t="s">
        <v>537</v>
      </c>
      <c r="H347" s="20">
        <f t="shared" si="23"/>
        <v>0</v>
      </c>
    </row>
    <row r="348" spans="1:8" ht="94.5" customHeight="1" x14ac:dyDescent="0.25">
      <c r="A348" s="100" t="s">
        <v>28</v>
      </c>
      <c r="B348" s="100" t="s">
        <v>222</v>
      </c>
      <c r="C348" s="89" t="s">
        <v>19</v>
      </c>
      <c r="D348" s="84">
        <v>245.9</v>
      </c>
      <c r="E348" s="84">
        <v>245.9</v>
      </c>
      <c r="F348" s="93">
        <f t="shared" si="24"/>
        <v>100</v>
      </c>
      <c r="G348" s="89" t="s">
        <v>550</v>
      </c>
      <c r="H348" s="20">
        <f t="shared" si="23"/>
        <v>0</v>
      </c>
    </row>
    <row r="349" spans="1:8" ht="66" customHeight="1" x14ac:dyDescent="0.25">
      <c r="A349" s="134" t="s">
        <v>30</v>
      </c>
      <c r="B349" s="134" t="s">
        <v>63</v>
      </c>
      <c r="C349" s="89" t="s">
        <v>19</v>
      </c>
      <c r="D349" s="84">
        <v>91</v>
      </c>
      <c r="E349" s="84">
        <v>91</v>
      </c>
      <c r="F349" s="93">
        <f t="shared" si="24"/>
        <v>100</v>
      </c>
      <c r="G349" s="89" t="s">
        <v>351</v>
      </c>
      <c r="H349" s="20">
        <f t="shared" si="23"/>
        <v>0</v>
      </c>
    </row>
    <row r="350" spans="1:8" ht="165" customHeight="1" x14ac:dyDescent="0.25">
      <c r="A350" s="92" t="s">
        <v>31</v>
      </c>
      <c r="B350" s="92" t="s">
        <v>142</v>
      </c>
      <c r="C350" s="89" t="s">
        <v>19</v>
      </c>
      <c r="D350" s="84">
        <v>9940.1</v>
      </c>
      <c r="E350" s="84">
        <v>9940.1</v>
      </c>
      <c r="F350" s="93">
        <f t="shared" si="24"/>
        <v>100</v>
      </c>
      <c r="G350" s="89" t="s">
        <v>367</v>
      </c>
      <c r="H350" s="20">
        <f t="shared" si="23"/>
        <v>0</v>
      </c>
    </row>
    <row r="351" spans="1:8" ht="83.25" customHeight="1" x14ac:dyDescent="0.25">
      <c r="A351" s="92" t="s">
        <v>32</v>
      </c>
      <c r="B351" s="92" t="s">
        <v>512</v>
      </c>
      <c r="C351" s="89" t="s">
        <v>19</v>
      </c>
      <c r="D351" s="84">
        <v>17026.599999999999</v>
      </c>
      <c r="E351" s="84">
        <v>17026.599999999999</v>
      </c>
      <c r="F351" s="93">
        <f t="shared" si="24"/>
        <v>100</v>
      </c>
      <c r="G351" s="89" t="s">
        <v>513</v>
      </c>
      <c r="H351" s="20">
        <f t="shared" si="23"/>
        <v>0</v>
      </c>
    </row>
    <row r="352" spans="1:8" ht="87.75" customHeight="1" x14ac:dyDescent="0.25">
      <c r="A352" s="100" t="s">
        <v>33</v>
      </c>
      <c r="B352" s="100" t="s">
        <v>457</v>
      </c>
      <c r="C352" s="89" t="s">
        <v>19</v>
      </c>
      <c r="D352" s="84">
        <v>25556.7</v>
      </c>
      <c r="E352" s="84">
        <v>25556.7</v>
      </c>
      <c r="F352" s="93">
        <f t="shared" si="24"/>
        <v>100</v>
      </c>
      <c r="G352" s="89" t="s">
        <v>458</v>
      </c>
      <c r="H352" s="20">
        <f t="shared" si="23"/>
        <v>0</v>
      </c>
    </row>
    <row r="353" spans="1:8" ht="60" customHeight="1" x14ac:dyDescent="0.25">
      <c r="A353" s="100" t="s">
        <v>34</v>
      </c>
      <c r="B353" s="100" t="s">
        <v>177</v>
      </c>
      <c r="C353" s="89" t="s">
        <v>19</v>
      </c>
      <c r="D353" s="84">
        <v>14.9</v>
      </c>
      <c r="E353" s="84">
        <v>14.9</v>
      </c>
      <c r="F353" s="93">
        <f t="shared" si="24"/>
        <v>100</v>
      </c>
      <c r="G353" s="89" t="s">
        <v>565</v>
      </c>
      <c r="H353" s="20">
        <f t="shared" si="23"/>
        <v>0</v>
      </c>
    </row>
    <row r="354" spans="1:8" ht="50.25" customHeight="1" x14ac:dyDescent="0.25">
      <c r="A354" s="177" t="s">
        <v>64</v>
      </c>
      <c r="B354" s="177"/>
      <c r="C354" s="90" t="s">
        <v>67</v>
      </c>
      <c r="D354" s="12">
        <f>SUM(D345:D353)</f>
        <v>53220.299999999996</v>
      </c>
      <c r="E354" s="12">
        <f>SUM(E345:E353)</f>
        <v>53220.299999999996</v>
      </c>
      <c r="F354" s="5">
        <f>E354/D354*100</f>
        <v>100</v>
      </c>
      <c r="G354" s="182"/>
      <c r="H354" s="20">
        <f t="shared" si="23"/>
        <v>0</v>
      </c>
    </row>
    <row r="355" spans="1:8" ht="50.25" customHeight="1" x14ac:dyDescent="0.25">
      <c r="A355" s="177"/>
      <c r="B355" s="177"/>
      <c r="C355" s="90" t="s">
        <v>102</v>
      </c>
      <c r="D355" s="12">
        <v>0</v>
      </c>
      <c r="E355" s="12">
        <v>0</v>
      </c>
      <c r="F355" s="5">
        <v>0</v>
      </c>
      <c r="G355" s="182"/>
      <c r="H355" s="20">
        <f t="shared" si="23"/>
        <v>0</v>
      </c>
    </row>
    <row r="356" spans="1:8" ht="26.25" customHeight="1" x14ac:dyDescent="0.25">
      <c r="A356" s="177"/>
      <c r="B356" s="177"/>
      <c r="C356" s="81" t="s">
        <v>118</v>
      </c>
      <c r="D356" s="12">
        <v>0</v>
      </c>
      <c r="E356" s="12">
        <v>0</v>
      </c>
      <c r="F356" s="5">
        <v>0</v>
      </c>
      <c r="G356" s="182"/>
      <c r="H356" s="20">
        <f t="shared" si="23"/>
        <v>0</v>
      </c>
    </row>
    <row r="357" spans="1:8" ht="50.25" customHeight="1" x14ac:dyDescent="0.25">
      <c r="A357" s="177"/>
      <c r="B357" s="177"/>
      <c r="C357" s="90" t="s">
        <v>19</v>
      </c>
      <c r="D357" s="12">
        <f>D345+D347+D348+D349+D350+D351+D352+D353</f>
        <v>53141.799999999996</v>
      </c>
      <c r="E357" s="12">
        <f>E345+E347+E348+E349+E350+E351+E352+E353</f>
        <v>53141.799999999996</v>
      </c>
      <c r="F357" s="5">
        <f>E357/D357*100</f>
        <v>100</v>
      </c>
      <c r="G357" s="182"/>
      <c r="H357" s="20">
        <f t="shared" si="23"/>
        <v>0</v>
      </c>
    </row>
    <row r="358" spans="1:8" ht="38.25" customHeight="1" x14ac:dyDescent="0.25">
      <c r="A358" s="164" t="s">
        <v>76</v>
      </c>
      <c r="B358" s="164"/>
      <c r="C358" s="164"/>
      <c r="D358" s="164"/>
      <c r="E358" s="164"/>
      <c r="F358" s="164"/>
      <c r="G358" s="164"/>
      <c r="H358" s="20">
        <f t="shared" si="23"/>
        <v>0</v>
      </c>
    </row>
    <row r="359" spans="1:8" ht="83.25" customHeight="1" x14ac:dyDescent="0.25">
      <c r="A359" s="100" t="s">
        <v>25</v>
      </c>
      <c r="B359" s="100" t="s">
        <v>128</v>
      </c>
      <c r="C359" s="89" t="s">
        <v>19</v>
      </c>
      <c r="D359" s="84">
        <v>0</v>
      </c>
      <c r="E359" s="84">
        <v>0</v>
      </c>
      <c r="F359" s="93">
        <v>0</v>
      </c>
      <c r="G359" s="89" t="s">
        <v>369</v>
      </c>
      <c r="H359" s="20">
        <f t="shared" si="23"/>
        <v>0</v>
      </c>
    </row>
    <row r="360" spans="1:8" ht="60" customHeight="1" x14ac:dyDescent="0.25">
      <c r="A360" s="100" t="s">
        <v>29</v>
      </c>
      <c r="B360" s="100" t="s">
        <v>159</v>
      </c>
      <c r="C360" s="89" t="s">
        <v>19</v>
      </c>
      <c r="D360" s="84">
        <v>0</v>
      </c>
      <c r="E360" s="84">
        <v>0</v>
      </c>
      <c r="F360" s="93">
        <v>0</v>
      </c>
      <c r="G360" s="89" t="s">
        <v>335</v>
      </c>
      <c r="H360" s="20">
        <f t="shared" si="23"/>
        <v>0</v>
      </c>
    </row>
    <row r="361" spans="1:8" ht="87" customHeight="1" x14ac:dyDescent="0.25">
      <c r="A361" s="100" t="s">
        <v>26</v>
      </c>
      <c r="B361" s="100" t="s">
        <v>206</v>
      </c>
      <c r="C361" s="89" t="s">
        <v>19</v>
      </c>
      <c r="D361" s="84">
        <v>0</v>
      </c>
      <c r="E361" s="84">
        <v>0</v>
      </c>
      <c r="F361" s="93">
        <v>0</v>
      </c>
      <c r="G361" s="89" t="s">
        <v>335</v>
      </c>
      <c r="H361" s="20"/>
    </row>
    <row r="362" spans="1:8" ht="81" customHeight="1" x14ac:dyDescent="0.25">
      <c r="A362" s="100" t="s">
        <v>27</v>
      </c>
      <c r="B362" s="100" t="s">
        <v>224</v>
      </c>
      <c r="C362" s="89" t="s">
        <v>19</v>
      </c>
      <c r="D362" s="84">
        <v>3</v>
      </c>
      <c r="E362" s="84">
        <v>3</v>
      </c>
      <c r="F362" s="93">
        <f t="shared" ref="F362:F367" si="26">E362/D362*100</f>
        <v>100</v>
      </c>
      <c r="G362" s="145" t="s">
        <v>538</v>
      </c>
      <c r="H362" s="20">
        <f t="shared" si="23"/>
        <v>0</v>
      </c>
    </row>
    <row r="363" spans="1:8" ht="57" customHeight="1" x14ac:dyDescent="0.25">
      <c r="A363" s="100" t="s">
        <v>30</v>
      </c>
      <c r="B363" s="100" t="s">
        <v>114</v>
      </c>
      <c r="C363" s="89" t="s">
        <v>19</v>
      </c>
      <c r="D363" s="84">
        <v>10</v>
      </c>
      <c r="E363" s="84">
        <v>10</v>
      </c>
      <c r="F363" s="93">
        <f t="shared" si="26"/>
        <v>100</v>
      </c>
      <c r="G363" s="89" t="s">
        <v>394</v>
      </c>
      <c r="H363" s="20">
        <f t="shared" si="23"/>
        <v>0</v>
      </c>
    </row>
    <row r="364" spans="1:8" ht="58.5" customHeight="1" x14ac:dyDescent="0.25">
      <c r="A364" s="100" t="s">
        <v>31</v>
      </c>
      <c r="B364" s="100" t="s">
        <v>193</v>
      </c>
      <c r="C364" s="89" t="s">
        <v>19</v>
      </c>
      <c r="D364" s="84">
        <v>20</v>
      </c>
      <c r="E364" s="84">
        <v>20</v>
      </c>
      <c r="F364" s="93">
        <f t="shared" si="26"/>
        <v>100</v>
      </c>
      <c r="G364" s="89" t="s">
        <v>368</v>
      </c>
      <c r="H364" s="20">
        <f t="shared" si="23"/>
        <v>0</v>
      </c>
    </row>
    <row r="365" spans="1:8" ht="89.25" customHeight="1" x14ac:dyDescent="0.25">
      <c r="A365" s="100" t="s">
        <v>32</v>
      </c>
      <c r="B365" s="100" t="s">
        <v>514</v>
      </c>
      <c r="C365" s="89" t="s">
        <v>19</v>
      </c>
      <c r="D365" s="84">
        <v>60</v>
      </c>
      <c r="E365" s="84">
        <v>60</v>
      </c>
      <c r="F365" s="93">
        <f t="shared" si="26"/>
        <v>100</v>
      </c>
      <c r="G365" s="89" t="s">
        <v>515</v>
      </c>
      <c r="H365" s="20">
        <f t="shared" si="23"/>
        <v>0</v>
      </c>
    </row>
    <row r="366" spans="1:8" ht="57" customHeight="1" x14ac:dyDescent="0.25">
      <c r="A366" s="100" t="s">
        <v>34</v>
      </c>
      <c r="B366" s="100" t="s">
        <v>178</v>
      </c>
      <c r="C366" s="89" t="s">
        <v>19</v>
      </c>
      <c r="D366" s="84">
        <v>37</v>
      </c>
      <c r="E366" s="84">
        <v>37</v>
      </c>
      <c r="F366" s="93">
        <f t="shared" si="26"/>
        <v>100</v>
      </c>
      <c r="G366" s="89" t="s">
        <v>566</v>
      </c>
      <c r="H366" s="20">
        <f t="shared" si="23"/>
        <v>0</v>
      </c>
    </row>
    <row r="367" spans="1:8" ht="53.25" customHeight="1" x14ac:dyDescent="0.25">
      <c r="A367" s="177" t="s">
        <v>64</v>
      </c>
      <c r="B367" s="177"/>
      <c r="C367" s="90" t="s">
        <v>67</v>
      </c>
      <c r="D367" s="12">
        <f>SUM(D359:D366)</f>
        <v>130</v>
      </c>
      <c r="E367" s="12">
        <f>SUM(E359:E366)</f>
        <v>130</v>
      </c>
      <c r="F367" s="5">
        <f t="shared" si="26"/>
        <v>100</v>
      </c>
      <c r="G367" s="182"/>
      <c r="H367" s="20">
        <f t="shared" si="23"/>
        <v>0</v>
      </c>
    </row>
    <row r="368" spans="1:8" ht="53.25" customHeight="1" x14ac:dyDescent="0.25">
      <c r="A368" s="177"/>
      <c r="B368" s="177"/>
      <c r="C368" s="90" t="s">
        <v>102</v>
      </c>
      <c r="D368" s="12">
        <v>0</v>
      </c>
      <c r="E368" s="12">
        <v>0</v>
      </c>
      <c r="F368" s="5">
        <v>0</v>
      </c>
      <c r="G368" s="182"/>
      <c r="H368" s="20">
        <f t="shared" si="23"/>
        <v>0</v>
      </c>
    </row>
    <row r="369" spans="1:9" ht="26.25" customHeight="1" x14ac:dyDescent="0.25">
      <c r="A369" s="177"/>
      <c r="B369" s="177"/>
      <c r="C369" s="81" t="s">
        <v>118</v>
      </c>
      <c r="D369" s="12">
        <v>0</v>
      </c>
      <c r="E369" s="12">
        <v>0</v>
      </c>
      <c r="F369" s="5">
        <v>0</v>
      </c>
      <c r="G369" s="182"/>
      <c r="H369" s="20">
        <f t="shared" si="23"/>
        <v>0</v>
      </c>
    </row>
    <row r="370" spans="1:9" ht="53.25" customHeight="1" x14ac:dyDescent="0.25">
      <c r="A370" s="177"/>
      <c r="B370" s="177"/>
      <c r="C370" s="90" t="s">
        <v>19</v>
      </c>
      <c r="D370" s="12">
        <f>D359+D360+D362+D363+D364+D365+D366+D361</f>
        <v>130</v>
      </c>
      <c r="E370" s="12">
        <f>E359+E360+E362+E363+E364+E365+E366+E361</f>
        <v>130</v>
      </c>
      <c r="F370" s="5">
        <f>E370/D370*100</f>
        <v>100</v>
      </c>
      <c r="G370" s="182"/>
      <c r="H370" s="20">
        <f t="shared" si="23"/>
        <v>0</v>
      </c>
    </row>
    <row r="371" spans="1:9" ht="30.75" customHeight="1" x14ac:dyDescent="0.25">
      <c r="A371" s="164" t="s">
        <v>72</v>
      </c>
      <c r="B371" s="164"/>
      <c r="C371" s="164"/>
      <c r="D371" s="164"/>
      <c r="E371" s="164"/>
      <c r="F371" s="164"/>
      <c r="G371" s="164"/>
      <c r="H371" s="20">
        <f t="shared" si="23"/>
        <v>0</v>
      </c>
    </row>
    <row r="372" spans="1:9" ht="57.75" customHeight="1" x14ac:dyDescent="0.25">
      <c r="A372" s="100" t="s">
        <v>24</v>
      </c>
      <c r="B372" s="100" t="s">
        <v>188</v>
      </c>
      <c r="C372" s="89" t="s">
        <v>19</v>
      </c>
      <c r="D372" s="84">
        <v>90</v>
      </c>
      <c r="E372" s="84">
        <v>90</v>
      </c>
      <c r="F372" s="93">
        <f t="shared" ref="F372:F379" si="27">E372/D372*100</f>
        <v>100</v>
      </c>
      <c r="G372" s="89" t="s">
        <v>275</v>
      </c>
      <c r="H372" s="20">
        <f t="shared" si="23"/>
        <v>0</v>
      </c>
    </row>
    <row r="373" spans="1:9" s="35" customFormat="1" ht="143.25" customHeight="1" x14ac:dyDescent="0.25">
      <c r="A373" s="127" t="s">
        <v>29</v>
      </c>
      <c r="B373" s="127" t="s">
        <v>160</v>
      </c>
      <c r="C373" s="85" t="s">
        <v>19</v>
      </c>
      <c r="D373" s="84">
        <v>55</v>
      </c>
      <c r="E373" s="128">
        <v>55</v>
      </c>
      <c r="F373" s="93">
        <f t="shared" si="27"/>
        <v>100</v>
      </c>
      <c r="G373" s="89" t="s">
        <v>340</v>
      </c>
      <c r="H373" s="20">
        <f t="shared" si="23"/>
        <v>0</v>
      </c>
      <c r="I373" s="34"/>
    </row>
    <row r="374" spans="1:9" ht="135" customHeight="1" x14ac:dyDescent="0.25">
      <c r="A374" s="100" t="s">
        <v>26</v>
      </c>
      <c r="B374" s="100" t="s">
        <v>113</v>
      </c>
      <c r="C374" s="89" t="s">
        <v>19</v>
      </c>
      <c r="D374" s="84">
        <v>105</v>
      </c>
      <c r="E374" s="84">
        <v>105</v>
      </c>
      <c r="F374" s="93">
        <f t="shared" si="27"/>
        <v>100</v>
      </c>
      <c r="G374" s="89" t="s">
        <v>472</v>
      </c>
      <c r="H374" s="20">
        <f t="shared" si="23"/>
        <v>0</v>
      </c>
    </row>
    <row r="375" spans="1:9" ht="81.75" customHeight="1" x14ac:dyDescent="0.25">
      <c r="A375" s="100" t="s">
        <v>30</v>
      </c>
      <c r="B375" s="100" t="s">
        <v>210</v>
      </c>
      <c r="C375" s="89" t="s">
        <v>19</v>
      </c>
      <c r="D375" s="84">
        <v>225</v>
      </c>
      <c r="E375" s="84">
        <v>225</v>
      </c>
      <c r="F375" s="93">
        <f t="shared" si="27"/>
        <v>100</v>
      </c>
      <c r="G375" s="89" t="s">
        <v>395</v>
      </c>
      <c r="H375" s="20"/>
    </row>
    <row r="376" spans="1:9" ht="81.75" customHeight="1" x14ac:dyDescent="0.25">
      <c r="A376" s="100" t="s">
        <v>28</v>
      </c>
      <c r="B376" s="100" t="s">
        <v>223</v>
      </c>
      <c r="C376" s="89" t="s">
        <v>19</v>
      </c>
      <c r="D376" s="84">
        <v>2</v>
      </c>
      <c r="E376" s="84">
        <v>0</v>
      </c>
      <c r="F376" s="93">
        <f t="shared" si="27"/>
        <v>0</v>
      </c>
      <c r="G376" s="145" t="s">
        <v>546</v>
      </c>
      <c r="H376" s="20">
        <f t="shared" si="23"/>
        <v>2</v>
      </c>
    </row>
    <row r="377" spans="1:9" ht="80.25" customHeight="1" x14ac:dyDescent="0.25">
      <c r="A377" s="100" t="s">
        <v>31</v>
      </c>
      <c r="B377" s="100" t="s">
        <v>143</v>
      </c>
      <c r="C377" s="89" t="s">
        <v>19</v>
      </c>
      <c r="D377" s="84">
        <v>100</v>
      </c>
      <c r="E377" s="84">
        <v>100</v>
      </c>
      <c r="F377" s="93">
        <f t="shared" si="27"/>
        <v>100</v>
      </c>
      <c r="G377" s="89" t="s">
        <v>281</v>
      </c>
      <c r="H377" s="20">
        <f t="shared" si="23"/>
        <v>0</v>
      </c>
    </row>
    <row r="378" spans="1:9" ht="104.25" customHeight="1" x14ac:dyDescent="0.25">
      <c r="A378" s="100" t="s">
        <v>32</v>
      </c>
      <c r="B378" s="100" t="s">
        <v>516</v>
      </c>
      <c r="C378" s="89" t="s">
        <v>19</v>
      </c>
      <c r="D378" s="84">
        <v>400</v>
      </c>
      <c r="E378" s="84">
        <v>400</v>
      </c>
      <c r="F378" s="93">
        <f t="shared" si="27"/>
        <v>100</v>
      </c>
      <c r="G378" s="89" t="s">
        <v>517</v>
      </c>
      <c r="H378" s="20">
        <f t="shared" si="23"/>
        <v>0</v>
      </c>
    </row>
    <row r="379" spans="1:9" ht="90.75" customHeight="1" x14ac:dyDescent="0.25">
      <c r="A379" s="100" t="s">
        <v>33</v>
      </c>
      <c r="B379" s="100" t="s">
        <v>460</v>
      </c>
      <c r="C379" s="89" t="s">
        <v>19</v>
      </c>
      <c r="D379" s="84">
        <v>294.60000000000002</v>
      </c>
      <c r="E379" s="84">
        <v>294.60000000000002</v>
      </c>
      <c r="F379" s="93">
        <f t="shared" si="27"/>
        <v>100</v>
      </c>
      <c r="G379" s="89" t="s">
        <v>459</v>
      </c>
      <c r="H379" s="20">
        <f t="shared" si="23"/>
        <v>0</v>
      </c>
    </row>
    <row r="380" spans="1:9" ht="51.75" customHeight="1" x14ac:dyDescent="0.25">
      <c r="A380" s="177" t="s">
        <v>64</v>
      </c>
      <c r="B380" s="177"/>
      <c r="C380" s="90" t="s">
        <v>67</v>
      </c>
      <c r="D380" s="12">
        <f>SUM(D372:D379)</f>
        <v>1271.5999999999999</v>
      </c>
      <c r="E380" s="12">
        <f>SUM(E372:E379)</f>
        <v>1269.5999999999999</v>
      </c>
      <c r="F380" s="5">
        <f>E380/D380*100</f>
        <v>99.84271783579743</v>
      </c>
      <c r="G380" s="182"/>
      <c r="H380" s="20">
        <f t="shared" si="23"/>
        <v>2</v>
      </c>
    </row>
    <row r="381" spans="1:9" ht="51.75" customHeight="1" x14ac:dyDescent="0.25">
      <c r="A381" s="177"/>
      <c r="B381" s="177"/>
      <c r="C381" s="90" t="s">
        <v>102</v>
      </c>
      <c r="D381" s="12">
        <v>0</v>
      </c>
      <c r="E381" s="12">
        <v>0</v>
      </c>
      <c r="F381" s="5">
        <v>0</v>
      </c>
      <c r="G381" s="182"/>
      <c r="H381" s="20">
        <f t="shared" si="23"/>
        <v>0</v>
      </c>
    </row>
    <row r="382" spans="1:9" ht="29.25" customHeight="1" x14ac:dyDescent="0.25">
      <c r="A382" s="177"/>
      <c r="B382" s="177"/>
      <c r="C382" s="81" t="s">
        <v>118</v>
      </c>
      <c r="D382" s="12">
        <v>0</v>
      </c>
      <c r="E382" s="12">
        <v>0</v>
      </c>
      <c r="F382" s="5">
        <v>0</v>
      </c>
      <c r="G382" s="182"/>
      <c r="H382" s="20">
        <f t="shared" si="23"/>
        <v>0</v>
      </c>
    </row>
    <row r="383" spans="1:9" ht="51.75" customHeight="1" x14ac:dyDescent="0.25">
      <c r="A383" s="177"/>
      <c r="B383" s="177"/>
      <c r="C383" s="90" t="s">
        <v>19</v>
      </c>
      <c r="D383" s="12">
        <f>D372+D373+D374+D376+D377+D378+D379+D375</f>
        <v>1271.5999999999999</v>
      </c>
      <c r="E383" s="12">
        <f>E379+E378+E377+E376+E375+E374+E373+E372</f>
        <v>1269.5999999999999</v>
      </c>
      <c r="F383" s="5">
        <f>E383/D383*100</f>
        <v>99.84271783579743</v>
      </c>
      <c r="G383" s="182"/>
      <c r="H383" s="20">
        <f t="shared" si="23"/>
        <v>2</v>
      </c>
    </row>
    <row r="384" spans="1:9" ht="31.5" customHeight="1" x14ac:dyDescent="0.25">
      <c r="A384" s="164" t="s">
        <v>51</v>
      </c>
      <c r="B384" s="164"/>
      <c r="C384" s="164"/>
      <c r="D384" s="164"/>
      <c r="E384" s="164"/>
      <c r="F384" s="164"/>
      <c r="G384" s="164"/>
      <c r="H384" s="20">
        <f t="shared" si="23"/>
        <v>0</v>
      </c>
    </row>
    <row r="385" spans="1:9" ht="140.25" customHeight="1" x14ac:dyDescent="0.25">
      <c r="A385" s="100" t="s">
        <v>33</v>
      </c>
      <c r="B385" s="100" t="s">
        <v>461</v>
      </c>
      <c r="C385" s="89" t="s">
        <v>19</v>
      </c>
      <c r="D385" s="84">
        <v>2365.6</v>
      </c>
      <c r="E385" s="84">
        <v>2364.8000000000002</v>
      </c>
      <c r="F385" s="93">
        <f>E385/D385*100</f>
        <v>99.966181941156577</v>
      </c>
      <c r="G385" s="89" t="s">
        <v>462</v>
      </c>
      <c r="H385" s="20">
        <f t="shared" si="23"/>
        <v>0.79999999999972715</v>
      </c>
    </row>
    <row r="386" spans="1:9" ht="52.5" customHeight="1" x14ac:dyDescent="0.25">
      <c r="A386" s="177" t="s">
        <v>64</v>
      </c>
      <c r="B386" s="177"/>
      <c r="C386" s="90" t="s">
        <v>67</v>
      </c>
      <c r="D386" s="12">
        <f>SUM(D385:D385)</f>
        <v>2365.6</v>
      </c>
      <c r="E386" s="12">
        <f>SUM(E385:E385)</f>
        <v>2364.8000000000002</v>
      </c>
      <c r="F386" s="5">
        <f>E386/D386*100</f>
        <v>99.966181941156577</v>
      </c>
      <c r="G386" s="182"/>
      <c r="H386" s="20">
        <f t="shared" si="23"/>
        <v>0.79999999999972715</v>
      </c>
    </row>
    <row r="387" spans="1:9" ht="55.5" customHeight="1" x14ac:dyDescent="0.25">
      <c r="A387" s="177"/>
      <c r="B387" s="177"/>
      <c r="C387" s="90" t="s">
        <v>102</v>
      </c>
      <c r="D387" s="12">
        <v>0</v>
      </c>
      <c r="E387" s="12">
        <v>0</v>
      </c>
      <c r="F387" s="5">
        <v>0</v>
      </c>
      <c r="G387" s="182"/>
      <c r="H387" s="20">
        <f t="shared" si="23"/>
        <v>0</v>
      </c>
    </row>
    <row r="388" spans="1:9" ht="27" customHeight="1" x14ac:dyDescent="0.25">
      <c r="A388" s="177"/>
      <c r="B388" s="177"/>
      <c r="C388" s="81" t="s">
        <v>118</v>
      </c>
      <c r="D388" s="12">
        <v>0</v>
      </c>
      <c r="E388" s="12">
        <v>0</v>
      </c>
      <c r="F388" s="5">
        <v>0</v>
      </c>
      <c r="G388" s="182"/>
      <c r="H388" s="20">
        <f t="shared" si="23"/>
        <v>0</v>
      </c>
    </row>
    <row r="389" spans="1:9" ht="52.5" customHeight="1" x14ac:dyDescent="0.25">
      <c r="A389" s="177"/>
      <c r="B389" s="177"/>
      <c r="C389" s="90" t="s">
        <v>19</v>
      </c>
      <c r="D389" s="12">
        <f>D385</f>
        <v>2365.6</v>
      </c>
      <c r="E389" s="12">
        <f>E385</f>
        <v>2364.8000000000002</v>
      </c>
      <c r="F389" s="5">
        <f>E389/D389*100</f>
        <v>99.966181941156577</v>
      </c>
      <c r="G389" s="182"/>
      <c r="H389" s="20">
        <f t="shared" si="23"/>
        <v>0.79999999999972715</v>
      </c>
    </row>
    <row r="390" spans="1:9" s="26" customFormat="1" ht="49.5" customHeight="1" x14ac:dyDescent="0.25">
      <c r="A390" s="202" t="s">
        <v>131</v>
      </c>
      <c r="B390" s="202"/>
      <c r="C390" s="8" t="s">
        <v>67</v>
      </c>
      <c r="D390" s="13">
        <f t="shared" ref="D390:E393" si="28">D69+D82+D113+D128+D158+D174+D220+D240+D248+D258+D280+D291+D305+D340+D354+D367+D380+D386</f>
        <v>2815184.0999999996</v>
      </c>
      <c r="E390" s="13">
        <f t="shared" si="28"/>
        <v>2488601.2000000002</v>
      </c>
      <c r="F390" s="9">
        <f>E390/D390*100</f>
        <v>88.399234707243508</v>
      </c>
      <c r="G390" s="10"/>
      <c r="H390" s="20">
        <f t="shared" si="23"/>
        <v>326582.89999999944</v>
      </c>
      <c r="I390" s="25"/>
    </row>
    <row r="391" spans="1:9" s="26" customFormat="1" ht="51.75" customHeight="1" x14ac:dyDescent="0.25">
      <c r="A391" s="202"/>
      <c r="B391" s="202"/>
      <c r="C391" s="8" t="s">
        <v>102</v>
      </c>
      <c r="D391" s="13">
        <f t="shared" si="28"/>
        <v>32930.9</v>
      </c>
      <c r="E391" s="13">
        <f t="shared" si="28"/>
        <v>32930.6</v>
      </c>
      <c r="F391" s="9">
        <f>E391/D391*100</f>
        <v>99.999089001515287</v>
      </c>
      <c r="G391" s="10"/>
      <c r="H391" s="20">
        <f t="shared" si="23"/>
        <v>0.30000000000291038</v>
      </c>
      <c r="I391" s="25"/>
    </row>
    <row r="392" spans="1:9" s="26" customFormat="1" ht="27.75" customHeight="1" x14ac:dyDescent="0.25">
      <c r="A392" s="202"/>
      <c r="B392" s="202"/>
      <c r="C392" s="8" t="s">
        <v>118</v>
      </c>
      <c r="D392" s="13">
        <f t="shared" si="28"/>
        <v>219826.1</v>
      </c>
      <c r="E392" s="13">
        <f t="shared" si="28"/>
        <v>160001.80000000002</v>
      </c>
      <c r="F392" s="9">
        <f>E392/D392*100</f>
        <v>72.785624636928929</v>
      </c>
      <c r="G392" s="10"/>
      <c r="H392" s="20">
        <f t="shared" si="23"/>
        <v>59824.299999999988</v>
      </c>
      <c r="I392" s="25"/>
    </row>
    <row r="393" spans="1:9" s="26" customFormat="1" ht="54" customHeight="1" x14ac:dyDescent="0.25">
      <c r="A393" s="202"/>
      <c r="B393" s="202"/>
      <c r="C393" s="8" t="s">
        <v>19</v>
      </c>
      <c r="D393" s="13">
        <f t="shared" si="28"/>
        <v>2562348.5999999996</v>
      </c>
      <c r="E393" s="13">
        <f t="shared" si="28"/>
        <v>2295590.2999999998</v>
      </c>
      <c r="F393" s="9">
        <f>E393/D393*100</f>
        <v>89.589304905663496</v>
      </c>
      <c r="G393" s="10"/>
      <c r="H393" s="20">
        <f t="shared" ref="H393:H446" si="29">D393-E393</f>
        <v>266758.29999999981</v>
      </c>
      <c r="I393" s="25"/>
    </row>
    <row r="394" spans="1:9" s="28" customFormat="1" ht="27" customHeight="1" x14ac:dyDescent="0.25">
      <c r="A394" s="201" t="s">
        <v>81</v>
      </c>
      <c r="B394" s="201"/>
      <c r="C394" s="201"/>
      <c r="D394" s="201"/>
      <c r="E394" s="201"/>
      <c r="F394" s="201"/>
      <c r="G394" s="201"/>
      <c r="H394" s="20">
        <f t="shared" si="29"/>
        <v>0</v>
      </c>
      <c r="I394" s="27"/>
    </row>
    <row r="395" spans="1:9" s="35" customFormat="1" ht="55.5" customHeight="1" x14ac:dyDescent="0.25">
      <c r="A395" s="176" t="s">
        <v>1</v>
      </c>
      <c r="B395" s="176"/>
      <c r="C395" s="85" t="s">
        <v>101</v>
      </c>
      <c r="D395" s="147">
        <v>0</v>
      </c>
      <c r="E395" s="147">
        <v>0</v>
      </c>
      <c r="F395" s="93">
        <v>0</v>
      </c>
      <c r="G395" s="174"/>
      <c r="H395" s="20">
        <f t="shared" si="29"/>
        <v>0</v>
      </c>
      <c r="I395" s="34"/>
    </row>
    <row r="396" spans="1:9" ht="27" customHeight="1" x14ac:dyDescent="0.25">
      <c r="A396" s="176"/>
      <c r="B396" s="176"/>
      <c r="C396" s="85" t="s">
        <v>118</v>
      </c>
      <c r="D396" s="148">
        <f>D179+D180</f>
        <v>3465</v>
      </c>
      <c r="E396" s="148">
        <f>E179+E180</f>
        <v>3465</v>
      </c>
      <c r="F396" s="93">
        <f t="shared" ref="F396:F402" si="30">E396/D396*100</f>
        <v>100</v>
      </c>
      <c r="G396" s="174"/>
      <c r="H396" s="20">
        <f t="shared" si="29"/>
        <v>0</v>
      </c>
    </row>
    <row r="397" spans="1:9" ht="27" customHeight="1" x14ac:dyDescent="0.25">
      <c r="A397" s="176"/>
      <c r="B397" s="176"/>
      <c r="C397" s="89" t="s">
        <v>19</v>
      </c>
      <c r="D397" s="84">
        <f>D6+D7+D8+D9+D10+D74+D87+D133+D181+D296+D310+D345+D311+D118+D263</f>
        <v>90371</v>
      </c>
      <c r="E397" s="84">
        <f>E6+E7+E8+E9+E10+E74+E87+E133+E181+E296+E310+E345+E311+E118+E263</f>
        <v>74279.5</v>
      </c>
      <c r="F397" s="93">
        <f t="shared" si="30"/>
        <v>82.193956025716219</v>
      </c>
      <c r="G397" s="174"/>
      <c r="H397" s="20">
        <f t="shared" si="29"/>
        <v>16091.5</v>
      </c>
    </row>
    <row r="398" spans="1:9" s="30" customFormat="1" ht="30" customHeight="1" x14ac:dyDescent="0.25">
      <c r="A398" s="176"/>
      <c r="B398" s="176"/>
      <c r="C398" s="149" t="s">
        <v>21</v>
      </c>
      <c r="D398" s="150">
        <f>D395+D396+D397</f>
        <v>93836</v>
      </c>
      <c r="E398" s="150">
        <f>E395+E396+E397</f>
        <v>77744.5</v>
      </c>
      <c r="F398" s="151">
        <f t="shared" si="30"/>
        <v>82.851464256788447</v>
      </c>
      <c r="G398" s="152"/>
      <c r="H398" s="20">
        <f t="shared" si="29"/>
        <v>16091.5</v>
      </c>
      <c r="I398" s="29"/>
    </row>
    <row r="399" spans="1:9" s="35" customFormat="1" ht="52.5" customHeight="1" x14ac:dyDescent="0.25">
      <c r="A399" s="176" t="s">
        <v>0</v>
      </c>
      <c r="B399" s="176"/>
      <c r="C399" s="85" t="s">
        <v>101</v>
      </c>
      <c r="D399" s="147">
        <f>D183</f>
        <v>1060.8</v>
      </c>
      <c r="E399" s="147">
        <f>E183</f>
        <v>1060.7</v>
      </c>
      <c r="F399" s="93">
        <f t="shared" si="30"/>
        <v>99.990573152337873</v>
      </c>
      <c r="G399" s="174"/>
      <c r="H399" s="20">
        <f t="shared" si="29"/>
        <v>9.9999999999909051E-2</v>
      </c>
      <c r="I399" s="34"/>
    </row>
    <row r="400" spans="1:9" ht="27" customHeight="1" x14ac:dyDescent="0.25">
      <c r="A400" s="176"/>
      <c r="B400" s="176"/>
      <c r="C400" s="85" t="s">
        <v>118</v>
      </c>
      <c r="D400" s="147">
        <f>D184</f>
        <v>44.2</v>
      </c>
      <c r="E400" s="147">
        <f>E184</f>
        <v>44.2</v>
      </c>
      <c r="F400" s="93">
        <f t="shared" si="30"/>
        <v>100</v>
      </c>
      <c r="G400" s="174"/>
      <c r="H400" s="20">
        <f t="shared" si="29"/>
        <v>0</v>
      </c>
    </row>
    <row r="401" spans="1:9" ht="27" customHeight="1" x14ac:dyDescent="0.25">
      <c r="A401" s="176"/>
      <c r="B401" s="176"/>
      <c r="C401" s="89" t="s">
        <v>19</v>
      </c>
      <c r="D401" s="84">
        <f>D11+D12+D14+D88+D134+D163+D186+D297+D312+D372+D264+D13+D346+D185</f>
        <v>94577.600000000006</v>
      </c>
      <c r="E401" s="84">
        <f>E11+E12+E14+E88+E134+E163+E186+E297+E312+E372+E264+E13+E346+E185</f>
        <v>88929.5</v>
      </c>
      <c r="F401" s="93">
        <f t="shared" si="30"/>
        <v>94.028078530222786</v>
      </c>
      <c r="G401" s="174"/>
      <c r="H401" s="20">
        <f t="shared" si="29"/>
        <v>5648.1000000000058</v>
      </c>
    </row>
    <row r="402" spans="1:9" s="30" customFormat="1" ht="27" customHeight="1" x14ac:dyDescent="0.25">
      <c r="A402" s="176"/>
      <c r="B402" s="176"/>
      <c r="C402" s="152" t="s">
        <v>21</v>
      </c>
      <c r="D402" s="150">
        <f>D401+D400+D399</f>
        <v>95682.6</v>
      </c>
      <c r="E402" s="150">
        <f>E399+E400+E401</f>
        <v>90034.4</v>
      </c>
      <c r="F402" s="151">
        <f t="shared" si="30"/>
        <v>94.096941345657399</v>
      </c>
      <c r="G402" s="152"/>
      <c r="H402" s="20">
        <f t="shared" si="29"/>
        <v>5648.2000000000116</v>
      </c>
      <c r="I402" s="29"/>
    </row>
    <row r="403" spans="1:9" s="35" customFormat="1" ht="55.5" customHeight="1" x14ac:dyDescent="0.25">
      <c r="A403" s="176" t="s">
        <v>2</v>
      </c>
      <c r="B403" s="176"/>
      <c r="C403" s="85" t="s">
        <v>101</v>
      </c>
      <c r="D403" s="147">
        <v>0</v>
      </c>
      <c r="E403" s="147">
        <v>0</v>
      </c>
      <c r="F403" s="93">
        <v>0</v>
      </c>
      <c r="G403" s="174"/>
      <c r="H403" s="20">
        <f t="shared" si="29"/>
        <v>0</v>
      </c>
      <c r="I403" s="34"/>
    </row>
    <row r="404" spans="1:9" ht="27" customHeight="1" x14ac:dyDescent="0.25">
      <c r="A404" s="176"/>
      <c r="B404" s="176"/>
      <c r="C404" s="85" t="s">
        <v>118</v>
      </c>
      <c r="D404" s="148">
        <f>D315</f>
        <v>1288.9000000000001</v>
      </c>
      <c r="E404" s="148">
        <f>E315</f>
        <v>1288.9000000000001</v>
      </c>
      <c r="F404" s="93">
        <f>E404/D404*100</f>
        <v>100</v>
      </c>
      <c r="G404" s="174"/>
      <c r="H404" s="20">
        <f t="shared" si="29"/>
        <v>0</v>
      </c>
    </row>
    <row r="405" spans="1:9" ht="27" customHeight="1" x14ac:dyDescent="0.25">
      <c r="A405" s="176"/>
      <c r="B405" s="176"/>
      <c r="C405" s="89" t="s">
        <v>19</v>
      </c>
      <c r="D405" s="84">
        <f>D15+D16+D17+D20+D89+D136+D164+D188+D298+D313+D314+D359+D265</f>
        <v>156149.99999999997</v>
      </c>
      <c r="E405" s="84">
        <f>E15+E16+E17+E20+E89+E136+E164+E188+E298+E313+E314+E359+E265</f>
        <v>148890.69999999998</v>
      </c>
      <c r="F405" s="93">
        <f>E405/D405*100</f>
        <v>95.351072686519373</v>
      </c>
      <c r="G405" s="174"/>
      <c r="H405" s="20">
        <f t="shared" si="29"/>
        <v>7259.2999999999884</v>
      </c>
    </row>
    <row r="406" spans="1:9" s="30" customFormat="1" ht="27" customHeight="1" x14ac:dyDescent="0.25">
      <c r="A406" s="176"/>
      <c r="B406" s="176"/>
      <c r="C406" s="149" t="s">
        <v>21</v>
      </c>
      <c r="D406" s="150">
        <f>D403+D404+D405</f>
        <v>157438.89999999997</v>
      </c>
      <c r="E406" s="150">
        <f>E403+E404+E405</f>
        <v>150179.59999999998</v>
      </c>
      <c r="F406" s="151">
        <f>E406/D406*100</f>
        <v>95.389131910855582</v>
      </c>
      <c r="G406" s="152"/>
      <c r="H406" s="20">
        <f t="shared" si="29"/>
        <v>7259.2999999999884</v>
      </c>
      <c r="I406" s="29"/>
    </row>
    <row r="407" spans="1:9" ht="55.5" customHeight="1" x14ac:dyDescent="0.25">
      <c r="A407" s="176" t="s">
        <v>3</v>
      </c>
      <c r="B407" s="176"/>
      <c r="C407" s="85" t="s">
        <v>101</v>
      </c>
      <c r="D407" s="147">
        <v>0</v>
      </c>
      <c r="E407" s="147">
        <v>0</v>
      </c>
      <c r="F407" s="93">
        <v>0</v>
      </c>
      <c r="G407" s="182"/>
      <c r="H407" s="20">
        <f t="shared" si="29"/>
        <v>0</v>
      </c>
    </row>
    <row r="408" spans="1:9" ht="27" customHeight="1" x14ac:dyDescent="0.25">
      <c r="A408" s="176"/>
      <c r="B408" s="176"/>
      <c r="C408" s="85" t="s">
        <v>118</v>
      </c>
      <c r="D408" s="148">
        <f>D317+D193</f>
        <v>1800</v>
      </c>
      <c r="E408" s="148">
        <f>E317+E193</f>
        <v>1800</v>
      </c>
      <c r="F408" s="93">
        <f>E408/D408*100</f>
        <v>100</v>
      </c>
      <c r="G408" s="182"/>
      <c r="H408" s="20">
        <f t="shared" si="29"/>
        <v>0</v>
      </c>
    </row>
    <row r="409" spans="1:9" ht="27" customHeight="1" x14ac:dyDescent="0.25">
      <c r="A409" s="176"/>
      <c r="B409" s="176"/>
      <c r="C409" s="89" t="s">
        <v>19</v>
      </c>
      <c r="D409" s="84">
        <f>D21+D22+D23+D24+D25+D75+D90+D119+D137+D138+D165+D192+D194+D253+D266+D285+D299+D316+D318+D360+D373</f>
        <v>148817.29999999999</v>
      </c>
      <c r="E409" s="84">
        <f>E21+E22+E23+E24+E25+E75+E90+E119+E137+E138+E165+E192+E194+E253+E266+E285+E299+E316+E318+E360+E373</f>
        <v>108126.7</v>
      </c>
      <c r="F409" s="93">
        <f>E409/D409*100</f>
        <v>72.65734561774741</v>
      </c>
      <c r="G409" s="182"/>
      <c r="H409" s="20">
        <f t="shared" si="29"/>
        <v>40690.599999999991</v>
      </c>
    </row>
    <row r="410" spans="1:9" s="30" customFormat="1" ht="27" customHeight="1" x14ac:dyDescent="0.25">
      <c r="A410" s="176"/>
      <c r="B410" s="176"/>
      <c r="C410" s="149" t="s">
        <v>21</v>
      </c>
      <c r="D410" s="150">
        <f>D407+D408+D409</f>
        <v>150617.29999999999</v>
      </c>
      <c r="E410" s="150">
        <f>E407+E408+E409</f>
        <v>109926.7</v>
      </c>
      <c r="F410" s="151">
        <f>E410/D410*100</f>
        <v>72.984112714807665</v>
      </c>
      <c r="G410" s="152"/>
      <c r="H410" s="20">
        <f t="shared" si="29"/>
        <v>40690.599999999991</v>
      </c>
      <c r="I410" s="29"/>
    </row>
    <row r="411" spans="1:9" ht="54" customHeight="1" x14ac:dyDescent="0.25">
      <c r="A411" s="176" t="s">
        <v>8</v>
      </c>
      <c r="B411" s="176"/>
      <c r="C411" s="85" t="s">
        <v>101</v>
      </c>
      <c r="D411" s="147">
        <v>0</v>
      </c>
      <c r="E411" s="147">
        <v>0</v>
      </c>
      <c r="F411" s="93">
        <v>0</v>
      </c>
      <c r="G411" s="182"/>
      <c r="H411" s="20">
        <f t="shared" si="29"/>
        <v>0</v>
      </c>
    </row>
    <row r="412" spans="1:9" ht="27" customHeight="1" x14ac:dyDescent="0.25">
      <c r="A412" s="176"/>
      <c r="B412" s="176"/>
      <c r="C412" s="85" t="s">
        <v>118</v>
      </c>
      <c r="D412" s="148">
        <v>0</v>
      </c>
      <c r="E412" s="148">
        <v>0</v>
      </c>
      <c r="F412" s="93">
        <v>0</v>
      </c>
      <c r="G412" s="182"/>
      <c r="H412" s="20">
        <f t="shared" si="29"/>
        <v>0</v>
      </c>
    </row>
    <row r="413" spans="1:9" ht="27" customHeight="1" x14ac:dyDescent="0.25">
      <c r="A413" s="176"/>
      <c r="B413" s="176"/>
      <c r="C413" s="89" t="s">
        <v>19</v>
      </c>
      <c r="D413" s="84">
        <f>D31+D32+D34+D77+D94+D95+D96+D97+D121+D140+D141+D167+D198+D225+D245+D254+D255+D267+D301+D324+D325+D347+D362+D33</f>
        <v>102606.70000000001</v>
      </c>
      <c r="E413" s="84">
        <f>E31+E32+E34+E77+E94+E95+E96+E97+E121+E140+E141+E167+E198+E225+E245+E254+E255+E267+E301+E324+E325+E347+E362+E33</f>
        <v>97736.900000000009</v>
      </c>
      <c r="F413" s="93">
        <f t="shared" ref="F413:F418" si="31">E413/D413*100</f>
        <v>95.253916167267832</v>
      </c>
      <c r="G413" s="182"/>
      <c r="H413" s="20">
        <f t="shared" si="29"/>
        <v>4869.8000000000029</v>
      </c>
    </row>
    <row r="414" spans="1:9" s="30" customFormat="1" ht="27" customHeight="1" x14ac:dyDescent="0.25">
      <c r="A414" s="176"/>
      <c r="B414" s="176"/>
      <c r="C414" s="149" t="s">
        <v>21</v>
      </c>
      <c r="D414" s="150">
        <f>D411+D412+D413</f>
        <v>102606.70000000001</v>
      </c>
      <c r="E414" s="150">
        <f>E411+E412+E413</f>
        <v>97736.900000000009</v>
      </c>
      <c r="F414" s="151">
        <f t="shared" si="31"/>
        <v>95.253916167267832</v>
      </c>
      <c r="G414" s="152"/>
      <c r="H414" s="20">
        <f t="shared" si="29"/>
        <v>4869.8000000000029</v>
      </c>
      <c r="I414" s="29"/>
    </row>
    <row r="415" spans="1:9" ht="52.5" customHeight="1" x14ac:dyDescent="0.25">
      <c r="A415" s="176" t="s">
        <v>9</v>
      </c>
      <c r="B415" s="176"/>
      <c r="C415" s="85" t="s">
        <v>101</v>
      </c>
      <c r="D415" s="147">
        <f>D319</f>
        <v>824.8</v>
      </c>
      <c r="E415" s="147">
        <f>E319</f>
        <v>824.8</v>
      </c>
      <c r="F415" s="93">
        <f t="shared" si="31"/>
        <v>100</v>
      </c>
      <c r="G415" s="182"/>
      <c r="H415" s="20">
        <f t="shared" si="29"/>
        <v>0</v>
      </c>
    </row>
    <row r="416" spans="1:9" ht="27" customHeight="1" x14ac:dyDescent="0.25">
      <c r="A416" s="176"/>
      <c r="B416" s="176"/>
      <c r="C416" s="85" t="s">
        <v>118</v>
      </c>
      <c r="D416" s="148">
        <f>D320+D197</f>
        <v>3872</v>
      </c>
      <c r="E416" s="148">
        <f>E320+E197</f>
        <v>3872</v>
      </c>
      <c r="F416" s="93">
        <f t="shared" si="31"/>
        <v>100</v>
      </c>
      <c r="G416" s="182"/>
      <c r="H416" s="20">
        <f t="shared" si="29"/>
        <v>0</v>
      </c>
    </row>
    <row r="417" spans="1:9" ht="27" customHeight="1" x14ac:dyDescent="0.25">
      <c r="A417" s="176"/>
      <c r="B417" s="176"/>
      <c r="C417" s="89" t="s">
        <v>19</v>
      </c>
      <c r="D417" s="84">
        <f>D26+D27+D28+D29+D30+D76+D91+D92+D93+D120+D139+D166+D195+D196+D300+D322+D323+D374+D361+D321</f>
        <v>97410.3</v>
      </c>
      <c r="E417" s="84">
        <f>E26+E27+E28+E29+E30+E76+E91+E92+E93+E120+E139+E166+E195+E196+E300+E322+E323+E374+E361+E321</f>
        <v>93965.7</v>
      </c>
      <c r="F417" s="93">
        <f t="shared" si="31"/>
        <v>96.463823640826476</v>
      </c>
      <c r="G417" s="182"/>
      <c r="H417" s="20">
        <f t="shared" si="29"/>
        <v>3444.6000000000058</v>
      </c>
    </row>
    <row r="418" spans="1:9" s="30" customFormat="1" ht="27" customHeight="1" x14ac:dyDescent="0.25">
      <c r="A418" s="176"/>
      <c r="B418" s="176"/>
      <c r="C418" s="149" t="s">
        <v>21</v>
      </c>
      <c r="D418" s="150">
        <f>D415+D416+D417</f>
        <v>102107.1</v>
      </c>
      <c r="E418" s="150">
        <f>E415+E416+E417</f>
        <v>98662.5</v>
      </c>
      <c r="F418" s="151">
        <f t="shared" si="31"/>
        <v>96.626483368933208</v>
      </c>
      <c r="G418" s="152"/>
      <c r="H418" s="20">
        <f t="shared" si="29"/>
        <v>3444.6000000000058</v>
      </c>
      <c r="I418" s="29"/>
    </row>
    <row r="419" spans="1:9" ht="52.5" customHeight="1" x14ac:dyDescent="0.25">
      <c r="A419" s="176" t="s">
        <v>7</v>
      </c>
      <c r="B419" s="176"/>
      <c r="C419" s="85" t="s">
        <v>101</v>
      </c>
      <c r="D419" s="147">
        <v>0</v>
      </c>
      <c r="E419" s="147">
        <v>0</v>
      </c>
      <c r="F419" s="93">
        <v>0</v>
      </c>
      <c r="G419" s="182"/>
      <c r="H419" s="20">
        <f t="shared" si="29"/>
        <v>0</v>
      </c>
    </row>
    <row r="420" spans="1:9" ht="27" customHeight="1" x14ac:dyDescent="0.25">
      <c r="A420" s="176"/>
      <c r="B420" s="176"/>
      <c r="C420" s="85" t="s">
        <v>118</v>
      </c>
      <c r="D420" s="148">
        <f>D143</f>
        <v>66850.100000000006</v>
      </c>
      <c r="E420" s="148">
        <f>E143</f>
        <v>60905.3</v>
      </c>
      <c r="F420" s="93">
        <f>E420/D420*100</f>
        <v>91.10726835113185</v>
      </c>
      <c r="G420" s="182"/>
      <c r="H420" s="20">
        <f t="shared" si="29"/>
        <v>5944.8000000000029</v>
      </c>
    </row>
    <row r="421" spans="1:9" ht="27" customHeight="1" x14ac:dyDescent="0.25">
      <c r="A421" s="176"/>
      <c r="B421" s="176"/>
      <c r="C421" s="89" t="s">
        <v>19</v>
      </c>
      <c r="D421" s="84">
        <f>D35+D36+D37+D78+D98+D99+D100+D122+D142+D145+D168+D199+D268+D326+D327+D348+D376+D200+D144</f>
        <v>128801.79999999999</v>
      </c>
      <c r="E421" s="84">
        <f>E35+E36+E37+E78+E98+E99+E100+E122+E142+E145+E168+E199+E268+E326+E327+E348+E376+E200+E144</f>
        <v>116408.9</v>
      </c>
      <c r="F421" s="93">
        <f>E421/D421*100</f>
        <v>90.378317694317943</v>
      </c>
      <c r="G421" s="182"/>
      <c r="H421" s="20">
        <f t="shared" si="29"/>
        <v>12392.899999999994</v>
      </c>
    </row>
    <row r="422" spans="1:9" s="30" customFormat="1" ht="27" customHeight="1" x14ac:dyDescent="0.25">
      <c r="A422" s="176"/>
      <c r="B422" s="176"/>
      <c r="C422" s="149" t="s">
        <v>21</v>
      </c>
      <c r="D422" s="150">
        <f>D419+D420+D421</f>
        <v>195651.9</v>
      </c>
      <c r="E422" s="150">
        <f>E419+E420+E421</f>
        <v>177314.2</v>
      </c>
      <c r="F422" s="151">
        <f>E422/D422*100</f>
        <v>90.627384656116305</v>
      </c>
      <c r="G422" s="152"/>
      <c r="H422" s="20">
        <f t="shared" si="29"/>
        <v>18337.699999999983</v>
      </c>
      <c r="I422" s="29"/>
    </row>
    <row r="423" spans="1:9" ht="58.5" customHeight="1" x14ac:dyDescent="0.25">
      <c r="A423" s="176" t="s">
        <v>4</v>
      </c>
      <c r="B423" s="176"/>
      <c r="C423" s="85" t="s">
        <v>101</v>
      </c>
      <c r="D423" s="147">
        <v>0</v>
      </c>
      <c r="E423" s="147">
        <v>0</v>
      </c>
      <c r="F423" s="93">
        <v>0</v>
      </c>
      <c r="G423" s="182"/>
      <c r="H423" s="20">
        <f t="shared" si="29"/>
        <v>0</v>
      </c>
    </row>
    <row r="424" spans="1:9" ht="27" customHeight="1" x14ac:dyDescent="0.25">
      <c r="A424" s="176"/>
      <c r="B424" s="176"/>
      <c r="C424" s="85" t="s">
        <v>118</v>
      </c>
      <c r="D424" s="148">
        <v>0</v>
      </c>
      <c r="E424" s="148">
        <v>0</v>
      </c>
      <c r="F424" s="93">
        <v>0</v>
      </c>
      <c r="G424" s="182"/>
      <c r="H424" s="20">
        <f t="shared" si="29"/>
        <v>0</v>
      </c>
    </row>
    <row r="425" spans="1:9" ht="27" customHeight="1" x14ac:dyDescent="0.25">
      <c r="A425" s="176"/>
      <c r="B425" s="176"/>
      <c r="C425" s="89" t="s">
        <v>19</v>
      </c>
      <c r="D425" s="84">
        <f>D38+D39+D40+D42+D43+D101+D102+D146+D147+D169+D201+D202+D269+D302+D328+D329+D349+D363+D41+D375</f>
        <v>97741.6</v>
      </c>
      <c r="E425" s="84">
        <f>E38+E39+E40+E42+E43+E101+E102+E146+E147+E169+E201+E202+E269+E302+E328+E329+E349+E363+E41+E375</f>
        <v>90738.8</v>
      </c>
      <c r="F425" s="93">
        <f t="shared" ref="F425:F430" si="32">E425/D425*100</f>
        <v>92.835394550529145</v>
      </c>
      <c r="G425" s="182"/>
      <c r="H425" s="20">
        <f t="shared" si="29"/>
        <v>7002.8000000000029</v>
      </c>
    </row>
    <row r="426" spans="1:9" s="30" customFormat="1" ht="27" customHeight="1" x14ac:dyDescent="0.25">
      <c r="A426" s="176"/>
      <c r="B426" s="176"/>
      <c r="C426" s="149" t="s">
        <v>21</v>
      </c>
      <c r="D426" s="150">
        <f>D423+D424+D425</f>
        <v>97741.6</v>
      </c>
      <c r="E426" s="150">
        <f>E423+E424+E425</f>
        <v>90738.8</v>
      </c>
      <c r="F426" s="151">
        <f t="shared" si="32"/>
        <v>92.835394550529145</v>
      </c>
      <c r="G426" s="152"/>
      <c r="H426" s="20">
        <f t="shared" si="29"/>
        <v>7002.8000000000029</v>
      </c>
      <c r="I426" s="29"/>
    </row>
    <row r="427" spans="1:9" ht="52.5" customHeight="1" x14ac:dyDescent="0.25">
      <c r="A427" s="176" t="s">
        <v>5</v>
      </c>
      <c r="B427" s="176"/>
      <c r="C427" s="85" t="s">
        <v>101</v>
      </c>
      <c r="D427" s="147">
        <v>0</v>
      </c>
      <c r="E427" s="147">
        <v>0</v>
      </c>
      <c r="F427" s="93">
        <v>0</v>
      </c>
      <c r="G427" s="182"/>
      <c r="H427" s="20">
        <f t="shared" si="29"/>
        <v>0</v>
      </c>
    </row>
    <row r="428" spans="1:9" ht="27" customHeight="1" x14ac:dyDescent="0.25">
      <c r="A428" s="176"/>
      <c r="B428" s="176"/>
      <c r="C428" s="85" t="s">
        <v>118</v>
      </c>
      <c r="D428" s="148">
        <f>D207</f>
        <v>4520.1000000000004</v>
      </c>
      <c r="E428" s="148">
        <f>E207</f>
        <v>4520.1000000000004</v>
      </c>
      <c r="F428" s="93">
        <f t="shared" si="32"/>
        <v>100</v>
      </c>
      <c r="G428" s="182"/>
      <c r="H428" s="20">
        <f t="shared" si="29"/>
        <v>0</v>
      </c>
    </row>
    <row r="429" spans="1:9" ht="27" customHeight="1" x14ac:dyDescent="0.25">
      <c r="A429" s="176"/>
      <c r="B429" s="176"/>
      <c r="C429" s="89" t="s">
        <v>19</v>
      </c>
      <c r="D429" s="84">
        <f>D44+D45+D47+D48+D49+D50+D103+D104+D123+D148+D170+D203+D270+D330+D331+D350+D364+D377+D204+D205</f>
        <v>152814.59999999998</v>
      </c>
      <c r="E429" s="84">
        <f>E44+E45+E47+E48+E49+E50+E103+E104+E123+E148+E170+E203+E270+E330+E331+E350+E364+E377+E204+E205</f>
        <v>147886.6</v>
      </c>
      <c r="F429" s="93">
        <f t="shared" si="32"/>
        <v>96.775177240918097</v>
      </c>
      <c r="G429" s="182"/>
      <c r="H429" s="20">
        <f t="shared" si="29"/>
        <v>4927.9999999999709</v>
      </c>
    </row>
    <row r="430" spans="1:9" s="30" customFormat="1" ht="27" customHeight="1" x14ac:dyDescent="0.25">
      <c r="A430" s="176"/>
      <c r="B430" s="176"/>
      <c r="C430" s="149" t="s">
        <v>21</v>
      </c>
      <c r="D430" s="150">
        <f>D427+D428+D429</f>
        <v>157334.69999999998</v>
      </c>
      <c r="E430" s="150">
        <f>E427+E428+E429</f>
        <v>152406.70000000001</v>
      </c>
      <c r="F430" s="151">
        <f t="shared" si="32"/>
        <v>96.867823817632114</v>
      </c>
      <c r="G430" s="152"/>
      <c r="H430" s="20">
        <f t="shared" si="29"/>
        <v>4927.9999999999709</v>
      </c>
      <c r="I430" s="29"/>
    </row>
    <row r="431" spans="1:9" ht="55.5" customHeight="1" x14ac:dyDescent="0.25">
      <c r="A431" s="176" t="s">
        <v>6</v>
      </c>
      <c r="B431" s="176"/>
      <c r="C431" s="85" t="s">
        <v>101</v>
      </c>
      <c r="D431" s="147">
        <v>0</v>
      </c>
      <c r="E431" s="147">
        <v>0</v>
      </c>
      <c r="F431" s="93">
        <v>0</v>
      </c>
      <c r="G431" s="182"/>
      <c r="H431" s="20">
        <f t="shared" si="29"/>
        <v>0</v>
      </c>
    </row>
    <row r="432" spans="1:9" ht="27" customHeight="1" x14ac:dyDescent="0.25">
      <c r="A432" s="176"/>
      <c r="B432" s="176"/>
      <c r="C432" s="85" t="s">
        <v>118</v>
      </c>
      <c r="D432" s="148">
        <v>0</v>
      </c>
      <c r="E432" s="148">
        <v>0</v>
      </c>
      <c r="F432" s="93">
        <v>0</v>
      </c>
      <c r="G432" s="182"/>
      <c r="H432" s="20">
        <f t="shared" si="29"/>
        <v>0</v>
      </c>
    </row>
    <row r="433" spans="1:9" ht="27" customHeight="1" x14ac:dyDescent="0.25">
      <c r="A433" s="176"/>
      <c r="B433" s="176"/>
      <c r="C433" s="89" t="s">
        <v>19</v>
      </c>
      <c r="D433" s="84">
        <f>D51+D53+D54+D55+D56+D57+D79+D105+D106+D107+D124+D149+D171+D208+D210+D226+D246+D256+D271+D303+D332+D333+D351+D365+D378</f>
        <v>851402.6</v>
      </c>
      <c r="E433" s="84">
        <f>E51+E53+E54+E55+E56+E57+E79+E105+E106+E107+E124+E149+E171+E208+E210+E226+E246+E256+E271+E303+E332+E333+E351+E365+E378</f>
        <v>777807.39999999991</v>
      </c>
      <c r="F433" s="93">
        <f t="shared" ref="F433:F446" si="33">E433/D433*100</f>
        <v>91.356004785515083</v>
      </c>
      <c r="G433" s="182"/>
      <c r="H433" s="20">
        <f t="shared" si="29"/>
        <v>73595.20000000007</v>
      </c>
    </row>
    <row r="434" spans="1:9" s="30" customFormat="1" ht="27" customHeight="1" x14ac:dyDescent="0.25">
      <c r="A434" s="176"/>
      <c r="B434" s="176"/>
      <c r="C434" s="149" t="s">
        <v>21</v>
      </c>
      <c r="D434" s="150">
        <f>D431+D432+D433</f>
        <v>851402.6</v>
      </c>
      <c r="E434" s="150">
        <f>E431+E432+E433</f>
        <v>777807.39999999991</v>
      </c>
      <c r="F434" s="151">
        <f t="shared" si="33"/>
        <v>91.356004785515083</v>
      </c>
      <c r="G434" s="152"/>
      <c r="H434" s="20">
        <f t="shared" si="29"/>
        <v>73595.20000000007</v>
      </c>
      <c r="I434" s="29"/>
    </row>
    <row r="435" spans="1:9" s="35" customFormat="1" ht="57" customHeight="1" x14ac:dyDescent="0.25">
      <c r="A435" s="176" t="s">
        <v>10</v>
      </c>
      <c r="B435" s="176"/>
      <c r="C435" s="85" t="s">
        <v>101</v>
      </c>
      <c r="D435" s="128">
        <v>0</v>
      </c>
      <c r="E435" s="128">
        <v>0</v>
      </c>
      <c r="F435" s="93">
        <v>0</v>
      </c>
      <c r="G435" s="174"/>
      <c r="H435" s="20">
        <f t="shared" si="29"/>
        <v>0</v>
      </c>
      <c r="I435" s="34"/>
    </row>
    <row r="436" spans="1:9" ht="27" customHeight="1" x14ac:dyDescent="0.25">
      <c r="A436" s="176"/>
      <c r="B436" s="176"/>
      <c r="C436" s="85" t="s">
        <v>118</v>
      </c>
      <c r="D436" s="148">
        <v>0</v>
      </c>
      <c r="E436" s="148">
        <v>0</v>
      </c>
      <c r="F436" s="93">
        <v>0</v>
      </c>
      <c r="G436" s="174"/>
      <c r="H436" s="20">
        <f t="shared" si="29"/>
        <v>0</v>
      </c>
    </row>
    <row r="437" spans="1:9" ht="27" customHeight="1" x14ac:dyDescent="0.25">
      <c r="A437" s="176"/>
      <c r="B437" s="176"/>
      <c r="C437" s="89" t="s">
        <v>19</v>
      </c>
      <c r="D437" s="84">
        <f>D64+D65+D66+D68+D81+D112+D157+D173+D218+D239+D247+D257+D279+D304+D338+D339+D353+D366+D219+D67</f>
        <v>124584.90000000001</v>
      </c>
      <c r="E437" s="84">
        <f>E64+E65+E66+E68+E81+E112+E157+E173+E218+E239+E247+E257+E279+E304+E338+E339+E353+E366+E219+E67</f>
        <v>90467</v>
      </c>
      <c r="F437" s="93">
        <f t="shared" si="33"/>
        <v>72.614739025355391</v>
      </c>
      <c r="G437" s="174"/>
      <c r="H437" s="20">
        <f t="shared" si="29"/>
        <v>34117.900000000009</v>
      </c>
    </row>
    <row r="438" spans="1:9" s="30" customFormat="1" ht="27" customHeight="1" x14ac:dyDescent="0.25">
      <c r="A438" s="176"/>
      <c r="B438" s="176"/>
      <c r="C438" s="149" t="s">
        <v>21</v>
      </c>
      <c r="D438" s="150">
        <f>D435+D436+D437</f>
        <v>124584.90000000001</v>
      </c>
      <c r="E438" s="150">
        <f>E435+E436+E437</f>
        <v>90467</v>
      </c>
      <c r="F438" s="151">
        <f t="shared" si="33"/>
        <v>72.614739025355391</v>
      </c>
      <c r="G438" s="152"/>
      <c r="H438" s="20">
        <f t="shared" si="29"/>
        <v>34117.900000000009</v>
      </c>
      <c r="I438" s="29"/>
    </row>
    <row r="439" spans="1:9" s="35" customFormat="1" ht="57" customHeight="1" x14ac:dyDescent="0.25">
      <c r="A439" s="176" t="s">
        <v>11</v>
      </c>
      <c r="B439" s="176"/>
      <c r="C439" s="89" t="s">
        <v>101</v>
      </c>
      <c r="D439" s="84">
        <f>D334+D286+D273+D227</f>
        <v>31045.300000000003</v>
      </c>
      <c r="E439" s="84">
        <f>E334+E286+E273+E227</f>
        <v>31045.1</v>
      </c>
      <c r="F439" s="93">
        <f t="shared" si="33"/>
        <v>99.999355780101965</v>
      </c>
      <c r="G439" s="178"/>
      <c r="H439" s="20">
        <f t="shared" si="29"/>
        <v>0.20000000000436557</v>
      </c>
      <c r="I439" s="34"/>
    </row>
    <row r="440" spans="1:9" ht="27" customHeight="1" x14ac:dyDescent="0.25">
      <c r="A440" s="176"/>
      <c r="B440" s="176"/>
      <c r="C440" s="85" t="s">
        <v>118</v>
      </c>
      <c r="D440" s="84">
        <f>D228+D287+D335+D274+D216</f>
        <v>137985.80000000002</v>
      </c>
      <c r="E440" s="84">
        <f>E228+E287+E335+E274+E216</f>
        <v>84106.299999999988</v>
      </c>
      <c r="F440" s="93">
        <f t="shared" si="33"/>
        <v>60.952866164489372</v>
      </c>
      <c r="G440" s="185"/>
      <c r="H440" s="20">
        <f t="shared" si="29"/>
        <v>53879.500000000029</v>
      </c>
    </row>
    <row r="441" spans="1:9" ht="27" customHeight="1" x14ac:dyDescent="0.25">
      <c r="A441" s="176"/>
      <c r="B441" s="176"/>
      <c r="C441" s="89" t="s">
        <v>19</v>
      </c>
      <c r="D441" s="84">
        <f>D58+D59+D60+D61+D62+D63+D80+D108+D109+D110+D111+D125+D126+D127+D151+D172+D211+D217+D229+D232+D236+D276+D288+D289+D290+D337+D352+D379+D385+D336+D275</f>
        <v>517148.69999999995</v>
      </c>
      <c r="E441" s="84">
        <f>E58+E59+E60+E61+E62+E63+E80+E108+E109+E110+E111+E125+E126+E127+E151+E172+E211+E217+E229+E232+E236+E276+E288+E289+E290+E337+E352+E379+E385+E336+E275</f>
        <v>460431.1</v>
      </c>
      <c r="F441" s="93">
        <f t="shared" si="33"/>
        <v>89.032632200370998</v>
      </c>
      <c r="G441" s="185"/>
      <c r="H441" s="20">
        <f t="shared" si="29"/>
        <v>56717.599999999977</v>
      </c>
    </row>
    <row r="442" spans="1:9" s="30" customFormat="1" ht="27" customHeight="1" x14ac:dyDescent="0.25">
      <c r="A442" s="176"/>
      <c r="B442" s="176"/>
      <c r="C442" s="90" t="s">
        <v>21</v>
      </c>
      <c r="D442" s="12">
        <f>D439+D440+D441</f>
        <v>686179.8</v>
      </c>
      <c r="E442" s="12">
        <f>E439+E440+E441</f>
        <v>575582.5</v>
      </c>
      <c r="F442" s="5">
        <f t="shared" si="33"/>
        <v>83.882169075801997</v>
      </c>
      <c r="G442" s="179"/>
      <c r="H442" s="20">
        <f t="shared" si="29"/>
        <v>110597.30000000005</v>
      </c>
      <c r="I442" s="29"/>
    </row>
    <row r="443" spans="1:9" s="30" customFormat="1" ht="55.5" customHeight="1" x14ac:dyDescent="0.25">
      <c r="A443" s="203" t="s">
        <v>129</v>
      </c>
      <c r="B443" s="203"/>
      <c r="C443" s="7" t="s">
        <v>101</v>
      </c>
      <c r="D443" s="14">
        <f t="shared" ref="D443:E445" si="34">D395+D399+D403+D407+D411+D415+D419+D423+D427+D431+D435+D439</f>
        <v>32930.9</v>
      </c>
      <c r="E443" s="14">
        <f t="shared" si="34"/>
        <v>32930.6</v>
      </c>
      <c r="F443" s="6">
        <f t="shared" si="33"/>
        <v>99.999089001515287</v>
      </c>
      <c r="G443" s="191"/>
      <c r="H443" s="20">
        <f t="shared" si="29"/>
        <v>0.30000000000291038</v>
      </c>
      <c r="I443" s="29"/>
    </row>
    <row r="444" spans="1:9" s="32" customFormat="1" ht="27" customHeight="1" x14ac:dyDescent="0.25">
      <c r="A444" s="203"/>
      <c r="B444" s="203"/>
      <c r="C444" s="7" t="s">
        <v>118</v>
      </c>
      <c r="D444" s="14">
        <f t="shared" si="34"/>
        <v>219826.10000000003</v>
      </c>
      <c r="E444" s="14">
        <f t="shared" si="34"/>
        <v>160001.79999999999</v>
      </c>
      <c r="F444" s="6">
        <f t="shared" si="33"/>
        <v>72.785624636928901</v>
      </c>
      <c r="G444" s="191"/>
      <c r="H444" s="20">
        <f t="shared" si="29"/>
        <v>59824.300000000047</v>
      </c>
      <c r="I444" s="31"/>
    </row>
    <row r="445" spans="1:9" s="32" customFormat="1" ht="52.5" customHeight="1" x14ac:dyDescent="0.25">
      <c r="A445" s="203"/>
      <c r="B445" s="203"/>
      <c r="C445" s="7" t="s">
        <v>19</v>
      </c>
      <c r="D445" s="14">
        <f t="shared" si="34"/>
        <v>2562427.0999999996</v>
      </c>
      <c r="E445" s="14">
        <f t="shared" si="34"/>
        <v>2295668.7999999998</v>
      </c>
      <c r="F445" s="6">
        <f t="shared" si="33"/>
        <v>89.589623837493761</v>
      </c>
      <c r="G445" s="191"/>
      <c r="H445" s="20">
        <f t="shared" si="29"/>
        <v>266758.29999999981</v>
      </c>
      <c r="I445" s="31"/>
    </row>
    <row r="446" spans="1:9" s="32" customFormat="1" ht="27" customHeight="1" x14ac:dyDescent="0.25">
      <c r="A446" s="203"/>
      <c r="B446" s="203"/>
      <c r="C446" s="7" t="s">
        <v>21</v>
      </c>
      <c r="D446" s="14">
        <f>D443+D444+D445</f>
        <v>2815184.0999999996</v>
      </c>
      <c r="E446" s="14">
        <f>E443+E444+E445</f>
        <v>2488601.1999999997</v>
      </c>
      <c r="F446" s="6">
        <f t="shared" si="33"/>
        <v>88.39923470724348</v>
      </c>
      <c r="G446" s="191"/>
      <c r="H446" s="20">
        <f t="shared" si="29"/>
        <v>326582.89999999991</v>
      </c>
      <c r="I446" s="31"/>
    </row>
    <row r="448" spans="1:9" hidden="1" x14ac:dyDescent="0.25">
      <c r="A448" s="1"/>
      <c r="B448" s="1"/>
      <c r="C448" s="80"/>
      <c r="D448" s="11"/>
      <c r="E448" s="11"/>
      <c r="F448" s="2"/>
    </row>
    <row r="449" spans="1:6" hidden="1" x14ac:dyDescent="0.25">
      <c r="A449" s="204" t="s">
        <v>68</v>
      </c>
      <c r="B449" s="204"/>
    </row>
    <row r="450" spans="1:6" hidden="1" x14ac:dyDescent="0.25"/>
    <row r="451" spans="1:6" hidden="1" x14ac:dyDescent="0.25">
      <c r="A451" s="195" t="s">
        <v>73</v>
      </c>
      <c r="B451" s="196"/>
      <c r="C451" s="89" t="s">
        <v>69</v>
      </c>
      <c r="D451" s="84">
        <f>D69</f>
        <v>523209.29999999981</v>
      </c>
      <c r="E451" s="84">
        <f>E69</f>
        <v>515196.99999999994</v>
      </c>
      <c r="F451" s="93">
        <f t="shared" ref="F451:F469" si="35">E451/D451*100</f>
        <v>98.468624315355285</v>
      </c>
    </row>
    <row r="452" spans="1:6" hidden="1" x14ac:dyDescent="0.25">
      <c r="A452" s="195" t="s">
        <v>35</v>
      </c>
      <c r="B452" s="196"/>
      <c r="C452" s="89" t="s">
        <v>69</v>
      </c>
      <c r="D452" s="84">
        <f>D82</f>
        <v>4281.1000000000004</v>
      </c>
      <c r="E452" s="84">
        <f>E82</f>
        <v>4277.1000000000004</v>
      </c>
      <c r="F452" s="93">
        <f t="shared" si="35"/>
        <v>99.906566069468127</v>
      </c>
    </row>
    <row r="453" spans="1:6" hidden="1" x14ac:dyDescent="0.25">
      <c r="A453" s="195" t="s">
        <v>75</v>
      </c>
      <c r="B453" s="196"/>
      <c r="C453" s="89" t="s">
        <v>69</v>
      </c>
      <c r="D453" s="84">
        <f>D113</f>
        <v>28498.1</v>
      </c>
      <c r="E453" s="84">
        <f>E113</f>
        <v>28361.8</v>
      </c>
      <c r="F453" s="93">
        <f t="shared" si="35"/>
        <v>99.521722500798305</v>
      </c>
    </row>
    <row r="454" spans="1:6" hidden="1" x14ac:dyDescent="0.25">
      <c r="A454" s="195" t="s">
        <v>36</v>
      </c>
      <c r="B454" s="196"/>
      <c r="C454" s="89" t="s">
        <v>69</v>
      </c>
      <c r="D454" s="84">
        <f>D128</f>
        <v>17453.099999999999</v>
      </c>
      <c r="E454" s="84">
        <f>E128</f>
        <v>17112.8</v>
      </c>
      <c r="F454" s="93">
        <f t="shared" si="35"/>
        <v>98.050203115778871</v>
      </c>
    </row>
    <row r="455" spans="1:6" hidden="1" x14ac:dyDescent="0.25">
      <c r="A455" s="195" t="s">
        <v>80</v>
      </c>
      <c r="B455" s="196"/>
      <c r="C455" s="89" t="s">
        <v>69</v>
      </c>
      <c r="D455" s="84">
        <f>D158</f>
        <v>739271.2</v>
      </c>
      <c r="E455" s="84">
        <f>E158</f>
        <v>637379.9</v>
      </c>
      <c r="F455" s="93">
        <f t="shared" si="35"/>
        <v>86.217331339297402</v>
      </c>
    </row>
    <row r="456" spans="1:6" hidden="1" x14ac:dyDescent="0.25">
      <c r="A456" s="195" t="s">
        <v>46</v>
      </c>
      <c r="B456" s="196"/>
      <c r="C456" s="89" t="s">
        <v>69</v>
      </c>
      <c r="D456" s="84">
        <f>D174</f>
        <v>875.9</v>
      </c>
      <c r="E456" s="84">
        <f>E174</f>
        <v>870.9</v>
      </c>
      <c r="F456" s="93">
        <f t="shared" si="35"/>
        <v>99.429158579746542</v>
      </c>
    </row>
    <row r="457" spans="1:6" hidden="1" x14ac:dyDescent="0.25">
      <c r="A457" s="195" t="s">
        <v>79</v>
      </c>
      <c r="B457" s="196"/>
      <c r="C457" s="89" t="s">
        <v>69</v>
      </c>
      <c r="D457" s="84">
        <f>D220</f>
        <v>682638.49999999988</v>
      </c>
      <c r="E457" s="84">
        <f>E220</f>
        <v>566514.5</v>
      </c>
      <c r="F457" s="93">
        <f t="shared" si="35"/>
        <v>82.988946565422268</v>
      </c>
    </row>
    <row r="458" spans="1:6" hidden="1" x14ac:dyDescent="0.25">
      <c r="A458" s="195" t="s">
        <v>47</v>
      </c>
      <c r="B458" s="196"/>
      <c r="C458" s="89" t="s">
        <v>69</v>
      </c>
      <c r="D458" s="84">
        <f>D240</f>
        <v>201366.60000000003</v>
      </c>
      <c r="E458" s="84">
        <f>E240</f>
        <v>118143.6</v>
      </c>
      <c r="F458" s="93">
        <f t="shared" si="35"/>
        <v>58.67090172848922</v>
      </c>
    </row>
    <row r="459" spans="1:6" hidden="1" x14ac:dyDescent="0.25">
      <c r="A459" s="195" t="s">
        <v>48</v>
      </c>
      <c r="B459" s="196"/>
      <c r="C459" s="89" t="s">
        <v>69</v>
      </c>
      <c r="D459" s="84">
        <f>D248</f>
        <v>1889.1</v>
      </c>
      <c r="E459" s="84">
        <f>E248</f>
        <v>1889.1</v>
      </c>
      <c r="F459" s="93">
        <f t="shared" si="35"/>
        <v>100</v>
      </c>
    </row>
    <row r="460" spans="1:6" hidden="1" x14ac:dyDescent="0.25">
      <c r="A460" s="195" t="s">
        <v>49</v>
      </c>
      <c r="B460" s="196"/>
      <c r="C460" s="89" t="s">
        <v>69</v>
      </c>
      <c r="D460" s="84">
        <f>D258</f>
        <v>27736.800000000003</v>
      </c>
      <c r="E460" s="84">
        <f>E258</f>
        <v>27318.799999999999</v>
      </c>
      <c r="F460" s="93">
        <f t="shared" si="35"/>
        <v>98.492976839433524</v>
      </c>
    </row>
    <row r="461" spans="1:6" hidden="1" x14ac:dyDescent="0.25">
      <c r="A461" s="197" t="s">
        <v>116</v>
      </c>
      <c r="B461" s="198"/>
      <c r="C461" s="89" t="s">
        <v>69</v>
      </c>
      <c r="D461" s="84">
        <f>D280</f>
        <v>134427.9</v>
      </c>
      <c r="E461" s="84">
        <f>E280</f>
        <v>127584.6</v>
      </c>
      <c r="F461" s="93">
        <f>F280</f>
        <v>94.909315700089053</v>
      </c>
    </row>
    <row r="462" spans="1:6" hidden="1" x14ac:dyDescent="0.25">
      <c r="A462" s="195" t="s">
        <v>50</v>
      </c>
      <c r="B462" s="196"/>
      <c r="C462" s="89" t="s">
        <v>69</v>
      </c>
      <c r="D462" s="84">
        <f>D291</f>
        <v>1393.1</v>
      </c>
      <c r="E462" s="84">
        <f>E291</f>
        <v>1392.9</v>
      </c>
      <c r="F462" s="93">
        <f t="shared" si="35"/>
        <v>99.985643528820631</v>
      </c>
    </row>
    <row r="463" spans="1:6" hidden="1" x14ac:dyDescent="0.25">
      <c r="A463" s="195" t="s">
        <v>45</v>
      </c>
      <c r="B463" s="196"/>
      <c r="C463" s="89" t="s">
        <v>69</v>
      </c>
      <c r="D463" s="84">
        <f>D305</f>
        <v>2660.2999999999997</v>
      </c>
      <c r="E463" s="84">
        <f>E305</f>
        <v>2660.2999999999997</v>
      </c>
      <c r="F463" s="93">
        <f t="shared" si="35"/>
        <v>100</v>
      </c>
    </row>
    <row r="464" spans="1:6" hidden="1" x14ac:dyDescent="0.25">
      <c r="A464" s="195" t="s">
        <v>77</v>
      </c>
      <c r="B464" s="196"/>
      <c r="C464" s="89" t="s">
        <v>69</v>
      </c>
      <c r="D464" s="84">
        <f>D340</f>
        <v>392495.60000000003</v>
      </c>
      <c r="E464" s="84">
        <f>E340</f>
        <v>382913.2</v>
      </c>
      <c r="F464" s="93">
        <f t="shared" si="35"/>
        <v>97.558596835225657</v>
      </c>
    </row>
    <row r="465" spans="1:6" hidden="1" x14ac:dyDescent="0.25">
      <c r="A465" s="195" t="s">
        <v>78</v>
      </c>
      <c r="B465" s="196"/>
      <c r="C465" s="89" t="s">
        <v>69</v>
      </c>
      <c r="D465" s="84">
        <f>D354</f>
        <v>53220.299999999996</v>
      </c>
      <c r="E465" s="84">
        <f>E354</f>
        <v>53220.299999999996</v>
      </c>
      <c r="F465" s="93">
        <f t="shared" si="35"/>
        <v>100</v>
      </c>
    </row>
    <row r="466" spans="1:6" hidden="1" x14ac:dyDescent="0.25">
      <c r="A466" s="195" t="s">
        <v>76</v>
      </c>
      <c r="B466" s="196"/>
      <c r="C466" s="89" t="s">
        <v>69</v>
      </c>
      <c r="D466" s="84">
        <f>D367</f>
        <v>130</v>
      </c>
      <c r="E466" s="84">
        <f>E367</f>
        <v>130</v>
      </c>
      <c r="F466" s="93">
        <f t="shared" si="35"/>
        <v>100</v>
      </c>
    </row>
    <row r="467" spans="1:6" hidden="1" x14ac:dyDescent="0.25">
      <c r="A467" s="195" t="s">
        <v>71</v>
      </c>
      <c r="B467" s="196"/>
      <c r="C467" s="89" t="s">
        <v>69</v>
      </c>
      <c r="D467" s="84">
        <f>D380</f>
        <v>1271.5999999999999</v>
      </c>
      <c r="E467" s="84">
        <f>E380</f>
        <v>1269.5999999999999</v>
      </c>
      <c r="F467" s="93">
        <f t="shared" si="35"/>
        <v>99.84271783579743</v>
      </c>
    </row>
    <row r="468" spans="1:6" hidden="1" x14ac:dyDescent="0.25">
      <c r="A468" s="195" t="s">
        <v>51</v>
      </c>
      <c r="B468" s="196"/>
      <c r="C468" s="89" t="s">
        <v>69</v>
      </c>
      <c r="D468" s="84">
        <f>D386</f>
        <v>2365.6</v>
      </c>
      <c r="E468" s="84">
        <f>E386</f>
        <v>2364.8000000000002</v>
      </c>
      <c r="F468" s="93">
        <f t="shared" si="35"/>
        <v>99.966181941156577</v>
      </c>
    </row>
    <row r="469" spans="1:6" hidden="1" x14ac:dyDescent="0.25">
      <c r="A469" s="193" t="s">
        <v>70</v>
      </c>
      <c r="B469" s="194"/>
      <c r="C469" s="90"/>
      <c r="D469" s="12">
        <f>SUM(D451:D468)</f>
        <v>2815184.0999999996</v>
      </c>
      <c r="E469" s="12">
        <f>SUM(E451:E468)</f>
        <v>2488601.2000000002</v>
      </c>
      <c r="F469" s="5">
        <f t="shared" si="35"/>
        <v>88.399234707243508</v>
      </c>
    </row>
    <row r="470" spans="1:6" hidden="1" x14ac:dyDescent="0.25">
      <c r="D470" s="33">
        <f>D446-D469</f>
        <v>0</v>
      </c>
      <c r="E470" s="33">
        <f>E446-E469</f>
        <v>0</v>
      </c>
    </row>
    <row r="600" spans="5:5" x14ac:dyDescent="0.25">
      <c r="E600" s="33">
        <v>9.9999999999999903E+29</v>
      </c>
    </row>
  </sheetData>
  <autoFilter ref="A3:F446"/>
  <mergeCells count="275">
    <mergeCell ref="B236:B238"/>
    <mergeCell ref="A227:A238"/>
    <mergeCell ref="C229:C231"/>
    <mergeCell ref="B205:B207"/>
    <mergeCell ref="A211:A217"/>
    <mergeCell ref="D229:D231"/>
    <mergeCell ref="F211:F215"/>
    <mergeCell ref="G220:G223"/>
    <mergeCell ref="G232:G235"/>
    <mergeCell ref="A208:A210"/>
    <mergeCell ref="A218:A219"/>
    <mergeCell ref="C232:C235"/>
    <mergeCell ref="E232:E235"/>
    <mergeCell ref="F232:F235"/>
    <mergeCell ref="G208:G209"/>
    <mergeCell ref="F208:F209"/>
    <mergeCell ref="E208:E209"/>
    <mergeCell ref="D232:D235"/>
    <mergeCell ref="C208:C209"/>
    <mergeCell ref="B208:B209"/>
    <mergeCell ref="D208:D209"/>
    <mergeCell ref="A220:B223"/>
    <mergeCell ref="A224:G224"/>
    <mergeCell ref="C211:C215"/>
    <mergeCell ref="G158:G161"/>
    <mergeCell ref="G134:G135"/>
    <mergeCell ref="F134:F135"/>
    <mergeCell ref="E134:E135"/>
    <mergeCell ref="D134:D135"/>
    <mergeCell ref="C134:C135"/>
    <mergeCell ref="B134:B135"/>
    <mergeCell ref="F181:F182"/>
    <mergeCell ref="A140:A141"/>
    <mergeCell ref="F276:F278"/>
    <mergeCell ref="E276:E278"/>
    <mergeCell ref="D276:D278"/>
    <mergeCell ref="C276:C278"/>
    <mergeCell ref="B276:B278"/>
    <mergeCell ref="G181:G182"/>
    <mergeCell ref="G149:G150"/>
    <mergeCell ref="F149:F150"/>
    <mergeCell ref="E149:E150"/>
    <mergeCell ref="D149:D150"/>
    <mergeCell ref="B181:B182"/>
    <mergeCell ref="C181:C182"/>
    <mergeCell ref="D181:D182"/>
    <mergeCell ref="G174:G177"/>
    <mergeCell ref="A174:B177"/>
    <mergeCell ref="B151:B156"/>
    <mergeCell ref="B179:B180"/>
    <mergeCell ref="A162:G162"/>
    <mergeCell ref="A178:G178"/>
    <mergeCell ref="G183:G185"/>
    <mergeCell ref="B183:B185"/>
    <mergeCell ref="A192:A194"/>
    <mergeCell ref="C186:C187"/>
    <mergeCell ref="B186:B187"/>
    <mergeCell ref="A328:A329"/>
    <mergeCell ref="A295:G295"/>
    <mergeCell ref="A309:G309"/>
    <mergeCell ref="G305:G308"/>
    <mergeCell ref="A305:B308"/>
    <mergeCell ref="A280:B283"/>
    <mergeCell ref="B316:B317"/>
    <mergeCell ref="E271:E272"/>
    <mergeCell ref="D271:D272"/>
    <mergeCell ref="G273:G275"/>
    <mergeCell ref="A324:A325"/>
    <mergeCell ref="A326:A327"/>
    <mergeCell ref="G286:G288"/>
    <mergeCell ref="G280:G283"/>
    <mergeCell ref="A310:A311"/>
    <mergeCell ref="A291:B294"/>
    <mergeCell ref="A284:G284"/>
    <mergeCell ref="A271:A272"/>
    <mergeCell ref="A286:A290"/>
    <mergeCell ref="B286:B288"/>
    <mergeCell ref="G291:G294"/>
    <mergeCell ref="G271:G272"/>
    <mergeCell ref="A316:A318"/>
    <mergeCell ref="G276:G278"/>
    <mergeCell ref="A439:B442"/>
    <mergeCell ref="A443:B446"/>
    <mergeCell ref="A380:B383"/>
    <mergeCell ref="A411:B414"/>
    <mergeCell ref="A384:G384"/>
    <mergeCell ref="G419:G421"/>
    <mergeCell ref="G439:G442"/>
    <mergeCell ref="A458:B458"/>
    <mergeCell ref="A457:B457"/>
    <mergeCell ref="A451:B451"/>
    <mergeCell ref="A452:B452"/>
    <mergeCell ref="A453:B453"/>
    <mergeCell ref="A454:B454"/>
    <mergeCell ref="A455:B455"/>
    <mergeCell ref="A456:B456"/>
    <mergeCell ref="A449:B449"/>
    <mergeCell ref="G354:G357"/>
    <mergeCell ref="A354:B357"/>
    <mergeCell ref="A340:B343"/>
    <mergeCell ref="G435:G437"/>
    <mergeCell ref="A358:G358"/>
    <mergeCell ref="A344:G344"/>
    <mergeCell ref="A407:B410"/>
    <mergeCell ref="A390:B393"/>
    <mergeCell ref="G380:G383"/>
    <mergeCell ref="A371:G371"/>
    <mergeCell ref="A423:B426"/>
    <mergeCell ref="A431:B434"/>
    <mergeCell ref="A435:B438"/>
    <mergeCell ref="A5:G5"/>
    <mergeCell ref="A31:A34"/>
    <mergeCell ref="G415:G417"/>
    <mergeCell ref="B51:B52"/>
    <mergeCell ref="G51:G52"/>
    <mergeCell ref="C51:C52"/>
    <mergeCell ref="D51:D52"/>
    <mergeCell ref="E51:E52"/>
    <mergeCell ref="F51:F52"/>
    <mergeCell ref="G113:G116"/>
    <mergeCell ref="G227:G231"/>
    <mergeCell ref="E211:E215"/>
    <mergeCell ref="G211:G215"/>
    <mergeCell ref="C205:C206"/>
    <mergeCell ref="A94:A97"/>
    <mergeCell ref="A313:A315"/>
    <mergeCell ref="B314:B315"/>
    <mergeCell ref="G403:G405"/>
    <mergeCell ref="G407:G409"/>
    <mergeCell ref="A367:B370"/>
    <mergeCell ref="G367:G370"/>
    <mergeCell ref="A394:G394"/>
    <mergeCell ref="G411:G413"/>
    <mergeCell ref="G340:G343"/>
    <mergeCell ref="A469:B469"/>
    <mergeCell ref="A459:B459"/>
    <mergeCell ref="A460:B460"/>
    <mergeCell ref="A462:B462"/>
    <mergeCell ref="A463:B463"/>
    <mergeCell ref="A464:B464"/>
    <mergeCell ref="A465:B465"/>
    <mergeCell ref="A466:B466"/>
    <mergeCell ref="A467:B467"/>
    <mergeCell ref="A468:B468"/>
    <mergeCell ref="A461:B461"/>
    <mergeCell ref="B17:B19"/>
    <mergeCell ref="G431:G433"/>
    <mergeCell ref="G443:G446"/>
    <mergeCell ref="G427:G429"/>
    <mergeCell ref="A399:B402"/>
    <mergeCell ref="G386:G389"/>
    <mergeCell ref="A395:B398"/>
    <mergeCell ref="A415:B418"/>
    <mergeCell ref="A419:B422"/>
    <mergeCell ref="A427:B430"/>
    <mergeCell ref="G423:G425"/>
    <mergeCell ref="G399:G401"/>
    <mergeCell ref="A386:B389"/>
    <mergeCell ref="A403:B406"/>
    <mergeCell ref="G395:G397"/>
    <mergeCell ref="A334:A337"/>
    <mergeCell ref="B334:B336"/>
    <mergeCell ref="G334:G336"/>
    <mergeCell ref="A332:A333"/>
    <mergeCell ref="A330:A331"/>
    <mergeCell ref="A319:A323"/>
    <mergeCell ref="B319:B321"/>
    <mergeCell ref="G319:G321"/>
    <mergeCell ref="A338:A339"/>
    <mergeCell ref="A1:G1"/>
    <mergeCell ref="A51:A57"/>
    <mergeCell ref="A58:A63"/>
    <mergeCell ref="A11:A14"/>
    <mergeCell ref="A6:A10"/>
    <mergeCell ref="G69:G72"/>
    <mergeCell ref="G82:G85"/>
    <mergeCell ref="A69:B72"/>
    <mergeCell ref="A15:A20"/>
    <mergeCell ref="A44:A50"/>
    <mergeCell ref="A35:A37"/>
    <mergeCell ref="A26:A30"/>
    <mergeCell ref="A64:A68"/>
    <mergeCell ref="A82:B85"/>
    <mergeCell ref="A38:A43"/>
    <mergeCell ref="A21:A25"/>
    <mergeCell ref="G17:G19"/>
    <mergeCell ref="F17:F19"/>
    <mergeCell ref="E17:E19"/>
    <mergeCell ref="D17:D19"/>
    <mergeCell ref="C17:C19"/>
    <mergeCell ref="G45:G46"/>
    <mergeCell ref="F45:F46"/>
    <mergeCell ref="E45:E46"/>
    <mergeCell ref="B273:B275"/>
    <mergeCell ref="A252:G252"/>
    <mergeCell ref="A248:B251"/>
    <mergeCell ref="B232:B235"/>
    <mergeCell ref="A240:B243"/>
    <mergeCell ref="A244:G244"/>
    <mergeCell ref="F229:F231"/>
    <mergeCell ref="E229:E231"/>
    <mergeCell ref="G248:G251"/>
    <mergeCell ref="G240:G243"/>
    <mergeCell ref="C271:C272"/>
    <mergeCell ref="B271:B272"/>
    <mergeCell ref="B227:B231"/>
    <mergeCell ref="A254:A255"/>
    <mergeCell ref="A273:A278"/>
    <mergeCell ref="A258:B261"/>
    <mergeCell ref="F271:F272"/>
    <mergeCell ref="G258:G261"/>
    <mergeCell ref="A262:G262"/>
    <mergeCell ref="G236:G238"/>
    <mergeCell ref="F236:F238"/>
    <mergeCell ref="E236:E238"/>
    <mergeCell ref="D236:D238"/>
    <mergeCell ref="C236:C238"/>
    <mergeCell ref="G151:G156"/>
    <mergeCell ref="D45:D46"/>
    <mergeCell ref="C45:C46"/>
    <mergeCell ref="B45:B46"/>
    <mergeCell ref="A73:G73"/>
    <mergeCell ref="A91:A93"/>
    <mergeCell ref="A86:G86"/>
    <mergeCell ref="A117:G117"/>
    <mergeCell ref="A128:B131"/>
    <mergeCell ref="A125:A127"/>
    <mergeCell ref="A101:A102"/>
    <mergeCell ref="A105:A107"/>
    <mergeCell ref="A98:A100"/>
    <mergeCell ref="A113:B116"/>
    <mergeCell ref="A103:A104"/>
    <mergeCell ref="A108:A111"/>
    <mergeCell ref="G128:G131"/>
    <mergeCell ref="A146:A147"/>
    <mergeCell ref="C149:C150"/>
    <mergeCell ref="B149:B150"/>
    <mergeCell ref="A149:A150"/>
    <mergeCell ref="D151:D156"/>
    <mergeCell ref="G143:G144"/>
    <mergeCell ref="F188:F191"/>
    <mergeCell ref="A188:A191"/>
    <mergeCell ref="A151:A156"/>
    <mergeCell ref="E151:E156"/>
    <mergeCell ref="F151:F156"/>
    <mergeCell ref="A183:A187"/>
    <mergeCell ref="A179:A182"/>
    <mergeCell ref="A137:A138"/>
    <mergeCell ref="A142:A145"/>
    <mergeCell ref="B188:B191"/>
    <mergeCell ref="E181:E182"/>
    <mergeCell ref="A132:G132"/>
    <mergeCell ref="E205:E206"/>
    <mergeCell ref="F205:F206"/>
    <mergeCell ref="G205:G206"/>
    <mergeCell ref="B211:B215"/>
    <mergeCell ref="D211:D215"/>
    <mergeCell ref="D205:D206"/>
    <mergeCell ref="A203:A207"/>
    <mergeCell ref="G188:G191"/>
    <mergeCell ref="D188:D191"/>
    <mergeCell ref="C188:C191"/>
    <mergeCell ref="A201:A202"/>
    <mergeCell ref="A199:A200"/>
    <mergeCell ref="E188:E191"/>
    <mergeCell ref="B196:B197"/>
    <mergeCell ref="A195:A197"/>
    <mergeCell ref="A158:B161"/>
    <mergeCell ref="G186:G187"/>
    <mergeCell ref="F186:F187"/>
    <mergeCell ref="E186:E187"/>
    <mergeCell ref="D186:D187"/>
    <mergeCell ref="A134:A135"/>
    <mergeCell ref="C151:C156"/>
    <mergeCell ref="B143:B144"/>
  </mergeCells>
  <pageMargins left="0.78740157480314965" right="0.78740157480314965" top="1.1811023622047245" bottom="0.39370078740157483" header="0.31496062992125984" footer="0.31496062992125984"/>
  <pageSetup paperSize="9" scale="28" orientation="landscape" r:id="rId1"/>
  <headerFooter differentFirst="1"/>
  <rowBreaks count="6" manualBreakCount="6">
    <brk id="19" max="16383" man="1"/>
    <brk id="309" max="16383" man="1"/>
    <brk id="331" max="16383" man="1"/>
    <brk id="361" max="16383" man="1"/>
    <brk id="377" max="16383" man="1"/>
    <brk id="4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
  <sheetViews>
    <sheetView view="pageBreakPreview" zoomScale="90" zoomScaleNormal="100" zoomScaleSheetLayoutView="90" workbookViewId="0">
      <selection sqref="A1:F1"/>
    </sheetView>
  </sheetViews>
  <sheetFormatPr defaultColWidth="15.5703125" defaultRowHeight="78" customHeight="1" x14ac:dyDescent="0.25"/>
  <cols>
    <col min="1" max="1" width="32.140625" style="72" customWidth="1"/>
    <col min="2" max="2" width="29.42578125" style="63" customWidth="1"/>
    <col min="3" max="3" width="18.7109375" style="73" customWidth="1"/>
    <col min="4" max="4" width="22.28515625" style="73" customWidth="1"/>
    <col min="5" max="5" width="24" style="66" customWidth="1"/>
    <col min="6" max="6" width="85.7109375" style="74" customWidth="1"/>
    <col min="7" max="7" width="0" style="63" hidden="1" customWidth="1"/>
    <col min="8" max="16384" width="15.5703125" style="63"/>
  </cols>
  <sheetData>
    <row r="1" spans="1:7" ht="42.75" customHeight="1" x14ac:dyDescent="0.25">
      <c r="A1" s="220" t="s">
        <v>586</v>
      </c>
      <c r="B1" s="220"/>
      <c r="C1" s="220"/>
      <c r="D1" s="220"/>
      <c r="E1" s="220"/>
      <c r="F1" s="220"/>
    </row>
    <row r="2" spans="1:7" ht="42.75" customHeight="1" x14ac:dyDescent="0.25">
      <c r="A2" s="82"/>
      <c r="B2" s="82"/>
      <c r="C2" s="82"/>
      <c r="D2" s="82"/>
      <c r="E2" s="82"/>
      <c r="F2" s="82"/>
    </row>
    <row r="3" spans="1:7" ht="56.25" customHeight="1" x14ac:dyDescent="0.25">
      <c r="A3" s="86" t="s">
        <v>15</v>
      </c>
      <c r="B3" s="86" t="s">
        <v>16</v>
      </c>
      <c r="C3" s="87" t="s">
        <v>83</v>
      </c>
      <c r="D3" s="87" t="s">
        <v>17</v>
      </c>
      <c r="E3" s="88" t="s">
        <v>90</v>
      </c>
      <c r="F3" s="86" t="s">
        <v>84</v>
      </c>
    </row>
    <row r="4" spans="1:7" s="65" customFormat="1" ht="21.75" customHeight="1" x14ac:dyDescent="0.25">
      <c r="A4" s="64">
        <v>1</v>
      </c>
      <c r="B4" s="64">
        <v>2</v>
      </c>
      <c r="C4" s="64">
        <v>3</v>
      </c>
      <c r="D4" s="64">
        <v>4</v>
      </c>
      <c r="E4" s="64">
        <v>5</v>
      </c>
      <c r="F4" s="64">
        <v>6</v>
      </c>
    </row>
    <row r="5" spans="1:7" s="96" customFormat="1" ht="27" customHeight="1" x14ac:dyDescent="0.25">
      <c r="A5" s="221" t="s">
        <v>115</v>
      </c>
      <c r="B5" s="221"/>
      <c r="C5" s="221"/>
      <c r="D5" s="221"/>
      <c r="E5" s="221"/>
      <c r="F5" s="221"/>
    </row>
    <row r="6" spans="1:7" ht="21.75" customHeight="1" x14ac:dyDescent="0.25">
      <c r="A6" s="222" t="s">
        <v>11</v>
      </c>
      <c r="B6" s="86" t="s">
        <v>102</v>
      </c>
      <c r="C6" s="87">
        <f>общие!D227</f>
        <v>0</v>
      </c>
      <c r="D6" s="87">
        <f>общие!E227</f>
        <v>0</v>
      </c>
      <c r="E6" s="88">
        <v>0</v>
      </c>
      <c r="F6" s="214" t="str">
        <f>общие!G227</f>
        <v>Мероприятие не выполнено.                                                                                                                                Планировалось построить систему водоподготовки для Курчанского водозабора и водовода от насосной станции 2-го подъема Курчанского водозабора до распределительной камеры на ул. Первомайской, д. 39/1 в г. Темрюке. Заключен муниципальный контракт № 08-06/26 от 27.04.2022 года, на общую сумму 538078,6 тыс.руб. (из них 98684,2 тыс. рублей - лимиты 2022 года, 126705,5 тыс.рублей - лимиты 2023 года, 312688,9 тыс.рублей - лимиты 2024 года), срок выполнения работ - с даты заключения контракта до 01 ноября 2024 года, со сроком полного исполнения обязательств МК до полного исполнения сторонами своих обязательств по контракту. Акты выполненных работ от 10.12.2022 года заказчиком не приняты и не подписаны, в связи с тем, что в ходе строительства было выявлено, что в разработанной проектной, рабочей и сметной документации, а также в положительном заключении государственной экспертизы, выданной ГАУ КК «Краснодаргражданпроект» имеется  несоответствие маркировки трубы. В связи с выявленными недостатками проектной документации, а также постоянной корректировкой проекта и недостаточным количеством работников ГУП КК СВВУК «Курганинский групповой водопровод» (подрядная организация) возникло отставание от графика производства работ на объекте. По итогам 2023 года акты выполненных работ, подписанные  ФБУ «РосСтройконтроль», подрядной организацией ГУП КК СВВУК «Курганинский групповой водопровод» заказчику не предоставлялись для оплаты, и выполнение фактических выполненных работ составило 0%. В 2024 году выплачен аванс в сумме 153 542,0 тыс. рублей.  Подписан акт выполненных работ на сумму 157173,5 тыс. рублей (25.10.2024 Подрядчиком, 27.10.2024 Закзчиком), оплачен (с учетом аванса) 30.10.2024 на сумму 78 586,7 тыс. рублей; акт выполненных работ на сумму 2687,4 тыс. рублей (05.12.2024 Подрядчиком, 06.12.2024 Закзчиком), оплачен (с учетом аванса) 12.12.2024 на сумму 1343,7 тыс. рублей. МК продлен до  02.06.2025. Работы выполнены на сумму 69603,8 тыс. рублей (Акт выполненных работ от 27.03.2025, подписан Заказчиком 28.03.2025). 31.03.2025 г. направлена заявка на финансирование в Министерство ТЭК и ЖКХ Краснодарского края на сумму 36 170,5 тыс. рублей, работы оплачены 03.04.2025 на сумму 38074,2 тыс. рублей (с учетом аванса). МК продлен до  30.09.2025. Работы выполнены на сумму 10423,9 тыс. рублей (Акт выполненных работ от 25.04.2025, подписан Заказчиком 28.04.2025). 30.04.2025 г. направлена заявка на финансирование в Министерство ТЭК и ЖКХ Краснодарского края на сумму 5416,9 тыс. рублей, работы оплачены 07.05.2025 на сумму 5702,0 тыс. рублей (с учетом аванса). 24.09.2025 заключено дополнительное соглашение к муниципальному контракту № 08-06/26 от 27.04.2022 года, на общую сумму 577 944,8 тыс.руб. (из них 82099,0 тыс. рублей - лимиты 2022 года, 112081,5 тыс.рублей - лимиты 2023 года, 235551,0 тыс.рублей - лимиты 2024 года,  148213,3 тыс.рублей - лимиты 2025 года), срок выполнения работ - с даты заключения контракта до 9 декабря 2025 года, со сроком полного исполнения обязательств МК до полного исполнения сторонами своих обязательств по контракту. Подписаны акты выполненных работ: 11 от 11.12.2025 на сумму 17579,2 тыс. рублей, 12 от 12.12.2025 на сумму 270,2 тыс. рублей, 17.12.2025 работы оплачены на сумму 2316,3 тыс. рублей (с учетом аванса). Подписан акт выполненных работ 13 от 19.12.2025 на сумму 66816,8 тыс. рублей, 24.12.2025 работы оплачены на сумму 38944,1 тыс. рублей (с учетом аванса). Нарушение Подрядчиком сроков исполнения обязательств. Планируемая дата выполнения работ - июль 2026 года. По состоянию на 01.01.2026 года сумма неисполненных обязательств составила 60302,4 тыс. рублей, из них средства краевого бюджета - 53879,6 тыс. рублей, местного бюджета - 6422,8 тыс. рублей. МИНТЭКом направлена информация о не использованных на начало текущего финансового года бюджетных ассигнованиях местных бюджетов на оплату муниципальных контрактов, заключенных от имени муниципальных образований, на поставку товаров, выполнение работ, оказание услуг, подлежащих в соответствии с условиями этих муниципальных контрактов оплате в отчетном финансовом году, источником финансового обеспечения которых являлись субсидии, субвенции и иные межбюджетные трансферты, имеющие целевое назначение, предоставленные из бюджета Краснодарского края, в МИНФИН для выделения из бюджета Краснодарского края в 2026 году денежных средств. В бюджете поселения на 2026 год предусмотрены денежные средства в сумме 3586,9 тыс. рублей.</v>
      </c>
      <c r="G6" s="66">
        <f t="shared" ref="G6:G80" si="0">C6-D6</f>
        <v>0</v>
      </c>
    </row>
    <row r="7" spans="1:7" ht="23.25" customHeight="1" x14ac:dyDescent="0.25">
      <c r="A7" s="222"/>
      <c r="B7" s="86" t="s">
        <v>18</v>
      </c>
      <c r="C7" s="87">
        <f>общие!D228</f>
        <v>134664.5</v>
      </c>
      <c r="D7" s="87">
        <f>общие!E228</f>
        <v>80784.899999999994</v>
      </c>
      <c r="E7" s="88">
        <f t="shared" ref="E7:E18" si="1">D7/C7*100</f>
        <v>59.989752310371323</v>
      </c>
      <c r="F7" s="214"/>
      <c r="G7" s="66">
        <f t="shared" si="0"/>
        <v>53879.600000000006</v>
      </c>
    </row>
    <row r="8" spans="1:7" ht="356.25" customHeight="1" x14ac:dyDescent="0.25">
      <c r="A8" s="222"/>
      <c r="B8" s="214" t="s">
        <v>19</v>
      </c>
      <c r="C8" s="223">
        <f>общие!D229</f>
        <v>7087.7</v>
      </c>
      <c r="D8" s="223">
        <f>общие!E229</f>
        <v>4251.8</v>
      </c>
      <c r="E8" s="224">
        <f>D8/C8*100</f>
        <v>59.988430661568636</v>
      </c>
      <c r="F8" s="214"/>
      <c r="G8" s="66"/>
    </row>
    <row r="9" spans="1:7" ht="356.25" customHeight="1" x14ac:dyDescent="0.25">
      <c r="A9" s="222"/>
      <c r="B9" s="214"/>
      <c r="C9" s="223"/>
      <c r="D9" s="223"/>
      <c r="E9" s="224"/>
      <c r="F9" s="214"/>
      <c r="G9" s="66"/>
    </row>
    <row r="10" spans="1:7" ht="356.25" customHeight="1" x14ac:dyDescent="0.25">
      <c r="A10" s="222"/>
      <c r="B10" s="214"/>
      <c r="C10" s="223"/>
      <c r="D10" s="223"/>
      <c r="E10" s="224"/>
      <c r="F10" s="214"/>
      <c r="G10" s="66"/>
    </row>
    <row r="11" spans="1:7" ht="231" customHeight="1" x14ac:dyDescent="0.25">
      <c r="A11" s="222"/>
      <c r="B11" s="214"/>
      <c r="C11" s="223"/>
      <c r="D11" s="223"/>
      <c r="E11" s="224"/>
      <c r="F11" s="214"/>
      <c r="G11" s="66">
        <f>C8-D8</f>
        <v>2835.8999999999996</v>
      </c>
    </row>
    <row r="12" spans="1:7" ht="17.25" customHeight="1" x14ac:dyDescent="0.25">
      <c r="A12" s="222" t="s">
        <v>11</v>
      </c>
      <c r="B12" s="86" t="s">
        <v>102</v>
      </c>
      <c r="C12" s="87">
        <f>общие!D286</f>
        <v>140.6</v>
      </c>
      <c r="D12" s="87">
        <f>общие!E286</f>
        <v>140.5</v>
      </c>
      <c r="E12" s="88">
        <f t="shared" si="1"/>
        <v>99.928876244665716</v>
      </c>
      <c r="F12" s="214" t="str">
        <f>общие!G286</f>
        <v>Мероприятие выполнено.                                                                                                                                                                                     Улучшены жилищные условия 1 семье. Выдано свидетельство о праве на получение социальной выплаты на приобретение жилого помещения или создание объекта индивидуального жилищного строительства</v>
      </c>
      <c r="G12" s="66">
        <f t="shared" si="0"/>
        <v>9.9999999999994316E-2</v>
      </c>
    </row>
    <row r="13" spans="1:7" ht="17.25" customHeight="1" x14ac:dyDescent="0.25">
      <c r="A13" s="222"/>
      <c r="B13" s="86" t="s">
        <v>18</v>
      </c>
      <c r="C13" s="87">
        <f>общие!D287</f>
        <v>709.2</v>
      </c>
      <c r="D13" s="87">
        <f>общие!E287</f>
        <v>709.2</v>
      </c>
      <c r="E13" s="88">
        <f t="shared" si="1"/>
        <v>100</v>
      </c>
      <c r="F13" s="214"/>
      <c r="G13" s="66">
        <f t="shared" si="0"/>
        <v>0</v>
      </c>
    </row>
    <row r="14" spans="1:7" ht="41.25" customHeight="1" x14ac:dyDescent="0.25">
      <c r="A14" s="222"/>
      <c r="B14" s="86" t="s">
        <v>19</v>
      </c>
      <c r="C14" s="87">
        <f>общие!D288</f>
        <v>543.29999999999995</v>
      </c>
      <c r="D14" s="87">
        <f>общие!E288</f>
        <v>543.20000000000005</v>
      </c>
      <c r="E14" s="88">
        <f t="shared" si="1"/>
        <v>99.981593962819829</v>
      </c>
      <c r="F14" s="214"/>
      <c r="G14" s="66">
        <f t="shared" si="0"/>
        <v>9.9999999999909051E-2</v>
      </c>
    </row>
    <row r="15" spans="1:7" s="96" customFormat="1" ht="20.25" customHeight="1" x14ac:dyDescent="0.25">
      <c r="A15" s="215" t="s">
        <v>91</v>
      </c>
      <c r="B15" s="97" t="s">
        <v>67</v>
      </c>
      <c r="C15" s="67">
        <f>SUM(C6:C14)</f>
        <v>143145.30000000002</v>
      </c>
      <c r="D15" s="67">
        <f>SUM(D6:D14)</f>
        <v>86429.599999999991</v>
      </c>
      <c r="E15" s="94">
        <f t="shared" si="1"/>
        <v>60.378929660980816</v>
      </c>
      <c r="F15" s="216"/>
      <c r="G15" s="66">
        <f t="shared" si="0"/>
        <v>56715.700000000026</v>
      </c>
    </row>
    <row r="16" spans="1:7" s="96" customFormat="1" ht="20.25" customHeight="1" x14ac:dyDescent="0.25">
      <c r="A16" s="215"/>
      <c r="B16" s="97" t="s">
        <v>102</v>
      </c>
      <c r="C16" s="67">
        <f t="shared" ref="C16:D18" si="2">C6+C12</f>
        <v>140.6</v>
      </c>
      <c r="D16" s="67">
        <f t="shared" si="2"/>
        <v>140.5</v>
      </c>
      <c r="E16" s="94">
        <f>D16/C16*100</f>
        <v>99.928876244665716</v>
      </c>
      <c r="F16" s="216"/>
      <c r="G16" s="66">
        <f t="shared" si="0"/>
        <v>9.9999999999994316E-2</v>
      </c>
    </row>
    <row r="17" spans="1:7" s="96" customFormat="1" ht="20.25" customHeight="1" x14ac:dyDescent="0.25">
      <c r="A17" s="215"/>
      <c r="B17" s="97" t="s">
        <v>18</v>
      </c>
      <c r="C17" s="67">
        <f t="shared" si="2"/>
        <v>135373.70000000001</v>
      </c>
      <c r="D17" s="67">
        <f t="shared" si="2"/>
        <v>81494.099999999991</v>
      </c>
      <c r="E17" s="94">
        <f t="shared" si="1"/>
        <v>60.199359255158114</v>
      </c>
      <c r="F17" s="216"/>
      <c r="G17" s="66">
        <f t="shared" si="0"/>
        <v>53879.60000000002</v>
      </c>
    </row>
    <row r="18" spans="1:7" s="96" customFormat="1" ht="20.25" customHeight="1" x14ac:dyDescent="0.25">
      <c r="A18" s="215"/>
      <c r="B18" s="97" t="s">
        <v>19</v>
      </c>
      <c r="C18" s="67">
        <f t="shared" si="2"/>
        <v>7631</v>
      </c>
      <c r="D18" s="67">
        <f t="shared" si="2"/>
        <v>4795</v>
      </c>
      <c r="E18" s="94">
        <f t="shared" si="1"/>
        <v>62.835801336653127</v>
      </c>
      <c r="F18" s="216"/>
      <c r="G18" s="66">
        <f t="shared" si="0"/>
        <v>2836</v>
      </c>
    </row>
    <row r="19" spans="1:7" s="96" customFormat="1" ht="25.5" customHeight="1" x14ac:dyDescent="0.25">
      <c r="A19" s="221" t="s">
        <v>253</v>
      </c>
      <c r="B19" s="221"/>
      <c r="C19" s="221"/>
      <c r="D19" s="221"/>
      <c r="E19" s="221"/>
      <c r="F19" s="221"/>
      <c r="G19" s="66"/>
    </row>
    <row r="20" spans="1:7" s="96" customFormat="1" ht="21.75" customHeight="1" x14ac:dyDescent="0.25">
      <c r="A20" s="222" t="s">
        <v>11</v>
      </c>
      <c r="B20" s="88" t="s">
        <v>102</v>
      </c>
      <c r="C20" s="87">
        <f>общие!D334</f>
        <v>1349.8</v>
      </c>
      <c r="D20" s="87">
        <f>общие!E334</f>
        <v>1349.8</v>
      </c>
      <c r="E20" s="88">
        <f t="shared" ref="E20:E29" si="3">D20/C20*100</f>
        <v>100</v>
      </c>
      <c r="F20" s="214" t="str">
        <f>общие!G334</f>
        <v xml:space="preserve">Мероприятие выполнено.                                                                                                                                                      Для МКУ Темрюкского городского поселения "Городское объединение культуры" приобретены одежда сцены, кресла в зрительный зал, звуковое оборудование в комплекте, пульт микшерный, двухканальная радиосистема с двумя ручными передатчиками, коммутация; осуществлена поставка и установка видеопроекционного оборудования в комплекте, осуществлена поставка и монтаж светового оборудования для сцены.  В результате выполнения мероприятия сложилась экономия средств за счет округления в сумме 0,1 тыс. рублей </v>
      </c>
      <c r="G20" s="66"/>
    </row>
    <row r="21" spans="1:7" s="96" customFormat="1" ht="21" customHeight="1" x14ac:dyDescent="0.25">
      <c r="A21" s="222"/>
      <c r="B21" s="86" t="s">
        <v>18</v>
      </c>
      <c r="C21" s="87">
        <f>общие!D335</f>
        <v>380.7</v>
      </c>
      <c r="D21" s="87">
        <f>общие!E335</f>
        <v>380.7</v>
      </c>
      <c r="E21" s="88">
        <f t="shared" si="3"/>
        <v>100</v>
      </c>
      <c r="F21" s="214"/>
      <c r="G21" s="66">
        <f t="shared" si="0"/>
        <v>0</v>
      </c>
    </row>
    <row r="22" spans="1:7" s="96" customFormat="1" ht="133.5" customHeight="1" x14ac:dyDescent="0.25">
      <c r="A22" s="222"/>
      <c r="B22" s="86" t="s">
        <v>19</v>
      </c>
      <c r="C22" s="87">
        <f>общие!D336</f>
        <v>281.8</v>
      </c>
      <c r="D22" s="87">
        <f>общие!E336</f>
        <v>281.7</v>
      </c>
      <c r="E22" s="88">
        <f t="shared" si="3"/>
        <v>99.964513839602546</v>
      </c>
      <c r="F22" s="214"/>
      <c r="G22" s="66">
        <f t="shared" si="0"/>
        <v>0.10000000000002274</v>
      </c>
    </row>
    <row r="23" spans="1:7" s="96" customFormat="1" ht="20.25" customHeight="1" x14ac:dyDescent="0.25">
      <c r="A23" s="222" t="s">
        <v>9</v>
      </c>
      <c r="B23" s="86" t="s">
        <v>102</v>
      </c>
      <c r="C23" s="87">
        <f>общие!D319</f>
        <v>824.8</v>
      </c>
      <c r="D23" s="87">
        <f>общие!E319</f>
        <v>824.8</v>
      </c>
      <c r="E23" s="88">
        <f t="shared" si="3"/>
        <v>100</v>
      </c>
      <c r="F23" s="214" t="str">
        <f>общие!G319</f>
        <v xml:space="preserve">Мероприятия выполнены.                                                                                                                                                                    1. Приобретена одежда сцены. Выполнено устройство комплекса механики сцены в ДК п. Стрелка). Дополнительно из средств местного бюджета поселения выделено финансирование,  которое не предусмотрено соглашением о выделении поселению субсидии, в сумме 435,4 тыс. рублей.  2. Оказана государственная поддержка лучшему учреждению культуры -ДК пос. х. Белый (приобретены: стиральная машина (1 шт.), кондиционер (1 шт.), системный блок (1 шт.). 3. Оказана государственная поддержка лучшим работникам  ДК пос. х. Белый (произведено премирование 3 человек)                                                                                                                                                      </v>
      </c>
      <c r="G23" s="66"/>
    </row>
    <row r="24" spans="1:7" s="96" customFormat="1" ht="20.25" customHeight="1" x14ac:dyDescent="0.25">
      <c r="A24" s="222"/>
      <c r="B24" s="86" t="s">
        <v>18</v>
      </c>
      <c r="C24" s="87">
        <f>общие!D320</f>
        <v>553.1</v>
      </c>
      <c r="D24" s="87">
        <f>общие!E320</f>
        <v>553.1</v>
      </c>
      <c r="E24" s="88">
        <f t="shared" si="3"/>
        <v>100</v>
      </c>
      <c r="F24" s="214"/>
      <c r="G24" s="66">
        <f t="shared" si="0"/>
        <v>0</v>
      </c>
    </row>
    <row r="25" spans="1:7" s="96" customFormat="1" ht="152.25" customHeight="1" x14ac:dyDescent="0.25">
      <c r="A25" s="222"/>
      <c r="B25" s="86" t="s">
        <v>19</v>
      </c>
      <c r="C25" s="87">
        <f>общие!D321</f>
        <v>187.9</v>
      </c>
      <c r="D25" s="87">
        <f>общие!E321</f>
        <v>187.9</v>
      </c>
      <c r="E25" s="88">
        <f t="shared" si="3"/>
        <v>100</v>
      </c>
      <c r="F25" s="214"/>
      <c r="G25" s="66">
        <f t="shared" si="0"/>
        <v>0</v>
      </c>
    </row>
    <row r="26" spans="1:7" s="96" customFormat="1" ht="18" customHeight="1" x14ac:dyDescent="0.25">
      <c r="A26" s="215" t="s">
        <v>65</v>
      </c>
      <c r="B26" s="97" t="s">
        <v>67</v>
      </c>
      <c r="C26" s="67">
        <f>SUM(C20:C25)</f>
        <v>3578.1</v>
      </c>
      <c r="D26" s="67">
        <f>SUM(D20:D25)</f>
        <v>3578</v>
      </c>
      <c r="E26" s="94">
        <f t="shared" si="3"/>
        <v>99.997205220647828</v>
      </c>
      <c r="F26" s="230"/>
      <c r="G26" s="66">
        <f t="shared" si="0"/>
        <v>9.9999999999909051E-2</v>
      </c>
    </row>
    <row r="27" spans="1:7" s="96" customFormat="1" ht="21" customHeight="1" x14ac:dyDescent="0.25">
      <c r="A27" s="215"/>
      <c r="B27" s="97" t="s">
        <v>102</v>
      </c>
      <c r="C27" s="67">
        <f>C23+C20</f>
        <v>2174.6</v>
      </c>
      <c r="D27" s="67">
        <f>D23+D20</f>
        <v>2174.6</v>
      </c>
      <c r="E27" s="94">
        <f t="shared" si="3"/>
        <v>100</v>
      </c>
      <c r="F27" s="230"/>
      <c r="G27" s="66">
        <f t="shared" si="0"/>
        <v>0</v>
      </c>
    </row>
    <row r="28" spans="1:7" s="96" customFormat="1" ht="21" customHeight="1" x14ac:dyDescent="0.25">
      <c r="A28" s="215"/>
      <c r="B28" s="97" t="s">
        <v>18</v>
      </c>
      <c r="C28" s="67">
        <f>C21+C24</f>
        <v>933.8</v>
      </c>
      <c r="D28" s="67">
        <f>D21+D24</f>
        <v>933.8</v>
      </c>
      <c r="E28" s="94">
        <f t="shared" si="3"/>
        <v>100</v>
      </c>
      <c r="F28" s="230"/>
      <c r="G28" s="66">
        <f t="shared" si="0"/>
        <v>0</v>
      </c>
    </row>
    <row r="29" spans="1:7" s="96" customFormat="1" ht="21" customHeight="1" x14ac:dyDescent="0.25">
      <c r="A29" s="215"/>
      <c r="B29" s="97" t="s">
        <v>19</v>
      </c>
      <c r="C29" s="67">
        <f>C22+C25</f>
        <v>469.70000000000005</v>
      </c>
      <c r="D29" s="67">
        <f>D22+D25</f>
        <v>469.6</v>
      </c>
      <c r="E29" s="94">
        <f t="shared" si="3"/>
        <v>99.978709814775385</v>
      </c>
      <c r="F29" s="230"/>
      <c r="G29" s="66">
        <f t="shared" si="0"/>
        <v>0.10000000000002274</v>
      </c>
    </row>
    <row r="30" spans="1:7" s="96" customFormat="1" ht="20.25" customHeight="1" x14ac:dyDescent="0.25">
      <c r="A30" s="221" t="s">
        <v>254</v>
      </c>
      <c r="B30" s="221"/>
      <c r="C30" s="221"/>
      <c r="D30" s="221"/>
      <c r="E30" s="221"/>
      <c r="F30" s="221"/>
      <c r="G30" s="66"/>
    </row>
    <row r="31" spans="1:7" s="96" customFormat="1" ht="20.25" customHeight="1" x14ac:dyDescent="0.25">
      <c r="A31" s="228" t="s">
        <v>11</v>
      </c>
      <c r="B31" s="101" t="s">
        <v>102</v>
      </c>
      <c r="C31" s="101">
        <f>общие!D273</f>
        <v>29554.9</v>
      </c>
      <c r="D31" s="101">
        <f>общие!E273</f>
        <v>29554.799999999999</v>
      </c>
      <c r="E31" s="88">
        <f>D31/C31*100</f>
        <v>99.9996616466305</v>
      </c>
      <c r="F31" s="229" t="str">
        <f>общие!G273</f>
        <v xml:space="preserve">Мероприятие  выполнено.                                                                                                                                         Благоустроена общественная территория, прилегающая к многоквартирному дому по ул. Ленина 79, в городе Темрюке. В результате выполнения мероприятия сложилась экономия средств за счет округления в сумме 0,1 тыс. рублей </v>
      </c>
      <c r="G31" s="66">
        <f t="shared" si="0"/>
        <v>0.10000000000218279</v>
      </c>
    </row>
    <row r="32" spans="1:7" s="96" customFormat="1" ht="20.25" customHeight="1" x14ac:dyDescent="0.25">
      <c r="A32" s="228"/>
      <c r="B32" s="101" t="s">
        <v>18</v>
      </c>
      <c r="C32" s="101">
        <f>общие!D274</f>
        <v>1231.4000000000001</v>
      </c>
      <c r="D32" s="101">
        <f>общие!E274</f>
        <v>1231.5</v>
      </c>
      <c r="E32" s="88">
        <f>D32/C32*100</f>
        <v>100.0081208380705</v>
      </c>
      <c r="F32" s="229"/>
      <c r="G32" s="66">
        <f t="shared" si="0"/>
        <v>-9.9999999999909051E-2</v>
      </c>
    </row>
    <row r="33" spans="1:7" s="96" customFormat="1" ht="56.25" customHeight="1" x14ac:dyDescent="0.25">
      <c r="A33" s="228"/>
      <c r="B33" s="86" t="s">
        <v>19</v>
      </c>
      <c r="C33" s="101">
        <f>общие!D275</f>
        <v>1620.4</v>
      </c>
      <c r="D33" s="101">
        <f>общие!E275</f>
        <v>1620.3</v>
      </c>
      <c r="E33" s="88">
        <f>D33/C33*100</f>
        <v>99.993828684275471</v>
      </c>
      <c r="F33" s="229"/>
      <c r="G33" s="66">
        <f t="shared" si="0"/>
        <v>0.10000000000013642</v>
      </c>
    </row>
    <row r="34" spans="1:7" s="96" customFormat="1" ht="20.25" customHeight="1" x14ac:dyDescent="0.25">
      <c r="A34" s="215" t="s">
        <v>91</v>
      </c>
      <c r="B34" s="97" t="s">
        <v>67</v>
      </c>
      <c r="C34" s="67">
        <f>SUM(C31:C33)</f>
        <v>32406.700000000004</v>
      </c>
      <c r="D34" s="67">
        <f>SUM(D31:D33)</f>
        <v>32406.6</v>
      </c>
      <c r="E34" s="94">
        <f t="shared" ref="E34:E37" si="4">D34/C34*100</f>
        <v>99.999691421835593</v>
      </c>
      <c r="F34" s="216"/>
      <c r="G34" s="66">
        <f t="shared" si="0"/>
        <v>0.10000000000582077</v>
      </c>
    </row>
    <row r="35" spans="1:7" s="96" customFormat="1" ht="20.25" customHeight="1" x14ac:dyDescent="0.25">
      <c r="A35" s="215"/>
      <c r="B35" s="97" t="s">
        <v>102</v>
      </c>
      <c r="C35" s="67">
        <f t="shared" ref="C35:D37" si="5">C31</f>
        <v>29554.9</v>
      </c>
      <c r="D35" s="67">
        <f t="shared" si="5"/>
        <v>29554.799999999999</v>
      </c>
      <c r="E35" s="94">
        <f>D35/C35*100</f>
        <v>99.9996616466305</v>
      </c>
      <c r="F35" s="216"/>
      <c r="G35" s="66">
        <f t="shared" si="0"/>
        <v>0.10000000000218279</v>
      </c>
    </row>
    <row r="36" spans="1:7" s="96" customFormat="1" ht="20.25" customHeight="1" x14ac:dyDescent="0.25">
      <c r="A36" s="215"/>
      <c r="B36" s="97" t="s">
        <v>18</v>
      </c>
      <c r="C36" s="67">
        <f t="shared" si="5"/>
        <v>1231.4000000000001</v>
      </c>
      <c r="D36" s="67">
        <f t="shared" si="5"/>
        <v>1231.5</v>
      </c>
      <c r="E36" s="94">
        <f>D36/C36*100</f>
        <v>100.0081208380705</v>
      </c>
      <c r="F36" s="216"/>
      <c r="G36" s="66">
        <f t="shared" si="0"/>
        <v>-9.9999999999909051E-2</v>
      </c>
    </row>
    <row r="37" spans="1:7" s="96" customFormat="1" ht="20.25" customHeight="1" x14ac:dyDescent="0.25">
      <c r="A37" s="215"/>
      <c r="B37" s="97" t="s">
        <v>19</v>
      </c>
      <c r="C37" s="67">
        <f t="shared" si="5"/>
        <v>1620.4</v>
      </c>
      <c r="D37" s="67">
        <f t="shared" si="5"/>
        <v>1620.3</v>
      </c>
      <c r="E37" s="94">
        <f t="shared" si="4"/>
        <v>99.993828684275471</v>
      </c>
      <c r="F37" s="216"/>
      <c r="G37" s="66">
        <f t="shared" si="0"/>
        <v>0.10000000000013642</v>
      </c>
    </row>
    <row r="38" spans="1:7" s="96" customFormat="1" ht="25.5" customHeight="1" x14ac:dyDescent="0.25">
      <c r="A38" s="221" t="s">
        <v>255</v>
      </c>
      <c r="B38" s="221"/>
      <c r="C38" s="221"/>
      <c r="D38" s="221"/>
      <c r="E38" s="221"/>
      <c r="F38" s="221"/>
      <c r="G38" s="66"/>
    </row>
    <row r="39" spans="1:7" s="96" customFormat="1" ht="21.75" customHeight="1" x14ac:dyDescent="0.25">
      <c r="A39" s="222" t="s">
        <v>0</v>
      </c>
      <c r="B39" s="88" t="s">
        <v>102</v>
      </c>
      <c r="C39" s="87">
        <f>общие!D183</f>
        <v>1060.8</v>
      </c>
      <c r="D39" s="87">
        <f>общие!E183</f>
        <v>1060.7</v>
      </c>
      <c r="E39" s="88">
        <f t="shared" ref="E39:E42" si="6">D39/C39*100</f>
        <v>99.990573152337873</v>
      </c>
      <c r="F39" s="214" t="str">
        <f>общие!G183</f>
        <v xml:space="preserve">Мероприятие выполнено.                                                                                                                                         Выполнено устройство тротуарной дорожки по пер. Красноармейский от ул. Комсомольская до ул. Ленина в ст-це Вышестеблиевская (на общую сумму 2603,9 тыс. рублей).  В результате выполнения мероприятия сложилась экономия средств за счет округления в сумме 0,1 тыс. рублей                                                 </v>
      </c>
      <c r="G39" s="66"/>
    </row>
    <row r="40" spans="1:7" s="96" customFormat="1" ht="21" customHeight="1" x14ac:dyDescent="0.25">
      <c r="A40" s="222"/>
      <c r="B40" s="86" t="s">
        <v>18</v>
      </c>
      <c r="C40" s="87">
        <f>общие!D184</f>
        <v>44.2</v>
      </c>
      <c r="D40" s="87">
        <f>общие!E184</f>
        <v>44.2</v>
      </c>
      <c r="E40" s="88">
        <f t="shared" si="6"/>
        <v>100</v>
      </c>
      <c r="F40" s="214"/>
      <c r="G40" s="66">
        <f t="shared" ref="G40:G45" si="7">C40-D40</f>
        <v>0</v>
      </c>
    </row>
    <row r="41" spans="1:7" s="96" customFormat="1" ht="59.25" customHeight="1" x14ac:dyDescent="0.25">
      <c r="A41" s="222"/>
      <c r="B41" s="86" t="s">
        <v>19</v>
      </c>
      <c r="C41" s="87">
        <f>общие!D185</f>
        <v>1499</v>
      </c>
      <c r="D41" s="87">
        <f>общие!E185</f>
        <v>1499</v>
      </c>
      <c r="E41" s="88">
        <f t="shared" si="6"/>
        <v>100</v>
      </c>
      <c r="F41" s="214"/>
      <c r="G41" s="66">
        <f t="shared" si="7"/>
        <v>0</v>
      </c>
    </row>
    <row r="42" spans="1:7" s="96" customFormat="1" ht="20.25" customHeight="1" x14ac:dyDescent="0.25">
      <c r="A42" s="215" t="s">
        <v>91</v>
      </c>
      <c r="B42" s="97" t="s">
        <v>67</v>
      </c>
      <c r="C42" s="67">
        <f>C39+C40+C41</f>
        <v>2604</v>
      </c>
      <c r="D42" s="67">
        <f>D39+D40+D41</f>
        <v>2603.9</v>
      </c>
      <c r="E42" s="94">
        <f t="shared" si="6"/>
        <v>99.99615975422428</v>
      </c>
      <c r="F42" s="216"/>
      <c r="G42" s="66">
        <f t="shared" si="7"/>
        <v>9.9999999999909051E-2</v>
      </c>
    </row>
    <row r="43" spans="1:7" s="96" customFormat="1" ht="20.25" customHeight="1" x14ac:dyDescent="0.25">
      <c r="A43" s="215"/>
      <c r="B43" s="97" t="s">
        <v>102</v>
      </c>
      <c r="C43" s="67">
        <f t="shared" ref="C43:D45" si="8">C39</f>
        <v>1060.8</v>
      </c>
      <c r="D43" s="67">
        <f t="shared" si="8"/>
        <v>1060.7</v>
      </c>
      <c r="E43" s="94">
        <f>D43/C43*100</f>
        <v>99.990573152337873</v>
      </c>
      <c r="F43" s="216"/>
      <c r="G43" s="66">
        <f t="shared" si="7"/>
        <v>9.9999999999909051E-2</v>
      </c>
    </row>
    <row r="44" spans="1:7" s="96" customFormat="1" ht="20.25" customHeight="1" x14ac:dyDescent="0.25">
      <c r="A44" s="215"/>
      <c r="B44" s="97" t="s">
        <v>18</v>
      </c>
      <c r="C44" s="67">
        <f t="shared" si="8"/>
        <v>44.2</v>
      </c>
      <c r="D44" s="67">
        <f t="shared" si="8"/>
        <v>44.2</v>
      </c>
      <c r="E44" s="94">
        <f>D44/C44*100</f>
        <v>100</v>
      </c>
      <c r="F44" s="216"/>
      <c r="G44" s="66">
        <f t="shared" si="7"/>
        <v>0</v>
      </c>
    </row>
    <row r="45" spans="1:7" s="96" customFormat="1" ht="20.25" customHeight="1" x14ac:dyDescent="0.25">
      <c r="A45" s="215"/>
      <c r="B45" s="97" t="s">
        <v>19</v>
      </c>
      <c r="C45" s="67">
        <f t="shared" si="8"/>
        <v>1499</v>
      </c>
      <c r="D45" s="67">
        <f t="shared" si="8"/>
        <v>1499</v>
      </c>
      <c r="E45" s="94">
        <f t="shared" ref="E45" si="9">D45/C45*100</f>
        <v>100</v>
      </c>
      <c r="F45" s="216"/>
      <c r="G45" s="66">
        <f t="shared" si="7"/>
        <v>0</v>
      </c>
    </row>
    <row r="46" spans="1:7" s="96" customFormat="1" ht="25.5" customHeight="1" x14ac:dyDescent="0.25">
      <c r="A46" s="221" t="s">
        <v>266</v>
      </c>
      <c r="B46" s="221"/>
      <c r="C46" s="221"/>
      <c r="D46" s="221"/>
      <c r="E46" s="221"/>
      <c r="F46" s="221"/>
      <c r="G46" s="66"/>
    </row>
    <row r="47" spans="1:7" s="96" customFormat="1" ht="21.75" customHeight="1" x14ac:dyDescent="0.25">
      <c r="A47" s="222" t="s">
        <v>1</v>
      </c>
      <c r="B47" s="88" t="s">
        <v>102</v>
      </c>
      <c r="C47" s="87">
        <v>0</v>
      </c>
      <c r="D47" s="87">
        <v>0</v>
      </c>
      <c r="E47" s="88">
        <v>0</v>
      </c>
      <c r="F47" s="214" t="str">
        <f>общие!G179</f>
        <v>Мероприятие выполнено.                                                                                                                                                                 Выполнено благоустройство территории центрального сквера в ст. Ахтанизовской: приобретены топиарии (4 шт.)</v>
      </c>
      <c r="G47" s="66"/>
    </row>
    <row r="48" spans="1:7" s="96" customFormat="1" ht="21" customHeight="1" x14ac:dyDescent="0.25">
      <c r="A48" s="222"/>
      <c r="B48" s="86" t="s">
        <v>18</v>
      </c>
      <c r="C48" s="87">
        <f>общие!D179</f>
        <v>400</v>
      </c>
      <c r="D48" s="87">
        <f>общие!E179</f>
        <v>400</v>
      </c>
      <c r="E48" s="88">
        <f t="shared" ref="E48:E56" si="10">D48/C48*100</f>
        <v>100</v>
      </c>
      <c r="F48" s="214"/>
      <c r="G48" s="66">
        <f t="shared" ref="G48:G59" si="11">C48-D48</f>
        <v>0</v>
      </c>
    </row>
    <row r="49" spans="1:7" s="96" customFormat="1" ht="23.25" customHeight="1" x14ac:dyDescent="0.25">
      <c r="A49" s="222"/>
      <c r="B49" s="86" t="s">
        <v>19</v>
      </c>
      <c r="C49" s="87">
        <v>0</v>
      </c>
      <c r="D49" s="87">
        <v>0</v>
      </c>
      <c r="E49" s="88">
        <v>0</v>
      </c>
      <c r="F49" s="214"/>
      <c r="G49" s="66">
        <f t="shared" si="11"/>
        <v>0</v>
      </c>
    </row>
    <row r="50" spans="1:7" s="96" customFormat="1" ht="21.75" customHeight="1" x14ac:dyDescent="0.25">
      <c r="A50" s="222" t="s">
        <v>3</v>
      </c>
      <c r="B50" s="88" t="s">
        <v>102</v>
      </c>
      <c r="C50" s="87">
        <v>0</v>
      </c>
      <c r="D50" s="87">
        <v>0</v>
      </c>
      <c r="E50" s="88">
        <v>0</v>
      </c>
      <c r="F50" s="214" t="str">
        <f>общие!G193</f>
        <v xml:space="preserve">Мероприятие выполнено.                                                                                                                                Приобретены и установлены 2-х пергол с качелями в парке ст-цы Запорожская по ул.Ленина, 25 </v>
      </c>
      <c r="G50" s="66"/>
    </row>
    <row r="51" spans="1:7" s="96" customFormat="1" ht="21" customHeight="1" x14ac:dyDescent="0.25">
      <c r="A51" s="222"/>
      <c r="B51" s="86" t="s">
        <v>18</v>
      </c>
      <c r="C51" s="87">
        <f>общие!D193</f>
        <v>600</v>
      </c>
      <c r="D51" s="87">
        <f>общие!E193</f>
        <v>600</v>
      </c>
      <c r="E51" s="88">
        <f t="shared" ref="E51" si="12">D51/C51*100</f>
        <v>100</v>
      </c>
      <c r="F51" s="214"/>
      <c r="G51" s="66">
        <f t="shared" ref="G51:G52" si="13">C51-D51</f>
        <v>0</v>
      </c>
    </row>
    <row r="52" spans="1:7" s="96" customFormat="1" ht="23.25" customHeight="1" x14ac:dyDescent="0.25">
      <c r="A52" s="222"/>
      <c r="B52" s="86" t="s">
        <v>19</v>
      </c>
      <c r="C52" s="87">
        <v>0</v>
      </c>
      <c r="D52" s="87">
        <v>0</v>
      </c>
      <c r="E52" s="88">
        <v>0</v>
      </c>
      <c r="F52" s="214"/>
      <c r="G52" s="66">
        <f t="shared" si="13"/>
        <v>0</v>
      </c>
    </row>
    <row r="53" spans="1:7" s="96" customFormat="1" ht="25.5" customHeight="1" x14ac:dyDescent="0.25">
      <c r="A53" s="222" t="s">
        <v>11</v>
      </c>
      <c r="B53" s="88" t="s">
        <v>102</v>
      </c>
      <c r="C53" s="87">
        <v>0</v>
      </c>
      <c r="D53" s="87">
        <v>0</v>
      </c>
      <c r="E53" s="88">
        <v>0</v>
      </c>
      <c r="F53" s="214" t="str">
        <f>общие!G216</f>
        <v xml:space="preserve"> Мероприятие выполнено.                                                                                                                                            Выполнено благоустройство территории ТОС № 7: приобретены экоскамейки из переработанного пластика со спинкой (3 шт.), качели "Гнездо" (1 шт.), карусель К-1 (1 шт.), топиарная фигура "Павлин" (1 шт.), спортивный комплекс для воркаута (1 шт.)</v>
      </c>
      <c r="G53" s="66"/>
    </row>
    <row r="54" spans="1:7" s="96" customFormat="1" ht="25.5" customHeight="1" x14ac:dyDescent="0.25">
      <c r="A54" s="222"/>
      <c r="B54" s="86" t="s">
        <v>18</v>
      </c>
      <c r="C54" s="87">
        <f>общие!D216</f>
        <v>1000</v>
      </c>
      <c r="D54" s="87">
        <f>общие!E216</f>
        <v>1000</v>
      </c>
      <c r="E54" s="88">
        <f t="shared" ref="E54" si="14">D54/C54*100</f>
        <v>100</v>
      </c>
      <c r="F54" s="214"/>
      <c r="G54" s="66"/>
    </row>
    <row r="55" spans="1:7" s="96" customFormat="1" ht="47.25" customHeight="1" x14ac:dyDescent="0.25">
      <c r="A55" s="222"/>
      <c r="B55" s="86" t="s">
        <v>19</v>
      </c>
      <c r="C55" s="87">
        <v>0</v>
      </c>
      <c r="D55" s="87">
        <v>0</v>
      </c>
      <c r="E55" s="88">
        <v>0</v>
      </c>
      <c r="F55" s="214"/>
      <c r="G55" s="66"/>
    </row>
    <row r="56" spans="1:7" s="96" customFormat="1" ht="20.25" customHeight="1" x14ac:dyDescent="0.25">
      <c r="A56" s="215" t="s">
        <v>91</v>
      </c>
      <c r="B56" s="97" t="s">
        <v>67</v>
      </c>
      <c r="C56" s="67">
        <f>C47+C48+C49+C50+C51+C52+C53+C54+C55</f>
        <v>2000</v>
      </c>
      <c r="D56" s="67">
        <f>D47+D48+D49+D50+D51+D52+D53+D54+D55</f>
        <v>2000</v>
      </c>
      <c r="E56" s="94">
        <f t="shared" si="10"/>
        <v>100</v>
      </c>
      <c r="F56" s="216"/>
      <c r="G56" s="66">
        <f t="shared" si="11"/>
        <v>0</v>
      </c>
    </row>
    <row r="57" spans="1:7" s="96" customFormat="1" ht="20.25" customHeight="1" x14ac:dyDescent="0.25">
      <c r="A57" s="215"/>
      <c r="B57" s="97" t="s">
        <v>102</v>
      </c>
      <c r="C57" s="67">
        <f>C47</f>
        <v>0</v>
      </c>
      <c r="D57" s="67">
        <f>D47</f>
        <v>0</v>
      </c>
      <c r="E57" s="94">
        <v>0</v>
      </c>
      <c r="F57" s="216"/>
      <c r="G57" s="66">
        <f t="shared" si="11"/>
        <v>0</v>
      </c>
    </row>
    <row r="58" spans="1:7" s="96" customFormat="1" ht="20.25" customHeight="1" x14ac:dyDescent="0.25">
      <c r="A58" s="215"/>
      <c r="B58" s="97" t="s">
        <v>18</v>
      </c>
      <c r="C58" s="67">
        <f>C48+C51+C54</f>
        <v>2000</v>
      </c>
      <c r="D58" s="67">
        <f>D48+D51+D54</f>
        <v>2000</v>
      </c>
      <c r="E58" s="94">
        <f>D58/C58*100</f>
        <v>100</v>
      </c>
      <c r="F58" s="216"/>
      <c r="G58" s="66">
        <f t="shared" si="11"/>
        <v>0</v>
      </c>
    </row>
    <row r="59" spans="1:7" s="96" customFormat="1" ht="20.25" customHeight="1" x14ac:dyDescent="0.25">
      <c r="A59" s="215"/>
      <c r="B59" s="97" t="s">
        <v>19</v>
      </c>
      <c r="C59" s="67">
        <f>C49</f>
        <v>0</v>
      </c>
      <c r="D59" s="67">
        <f>D49</f>
        <v>0</v>
      </c>
      <c r="E59" s="94">
        <v>0</v>
      </c>
      <c r="F59" s="216"/>
      <c r="G59" s="66">
        <f t="shared" si="11"/>
        <v>0</v>
      </c>
    </row>
    <row r="60" spans="1:7" s="96" customFormat="1" ht="25.5" customHeight="1" x14ac:dyDescent="0.25">
      <c r="A60" s="221" t="s">
        <v>286</v>
      </c>
      <c r="B60" s="221"/>
      <c r="C60" s="221"/>
      <c r="D60" s="221"/>
      <c r="E60" s="221"/>
      <c r="F60" s="221"/>
      <c r="G60" s="66"/>
    </row>
    <row r="61" spans="1:7" s="96" customFormat="1" ht="21.75" customHeight="1" x14ac:dyDescent="0.25">
      <c r="A61" s="222" t="s">
        <v>7</v>
      </c>
      <c r="B61" s="88" t="s">
        <v>102</v>
      </c>
      <c r="C61" s="87">
        <v>0</v>
      </c>
      <c r="D61" s="87">
        <v>0</v>
      </c>
      <c r="E61" s="88">
        <v>0</v>
      </c>
      <c r="F61" s="214" t="str">
        <f>общие!G143</f>
        <v>Мероприятие выполнено.                                                                                                                                                                          Выполнен текущий ремонт автомобильных дорог в п. Веселовка по ул. Морская и ул. Черноморская. Работы выполнены с просрочкой исполнения обязательств Подрядчиком.  Направлено  требование об уплате неустойки. В результате фактического выполнения мероприятия потребность в средствах в сумме 6257,7 тыс. рублей ( в том числе 5944,8 тыс. рублей средства краевого бюджета) отсутствовала</v>
      </c>
      <c r="G61" s="66"/>
    </row>
    <row r="62" spans="1:7" s="96" customFormat="1" ht="40.5" customHeight="1" x14ac:dyDescent="0.25">
      <c r="A62" s="222"/>
      <c r="B62" s="86" t="s">
        <v>18</v>
      </c>
      <c r="C62" s="87">
        <f>общие!D143</f>
        <v>66850.100000000006</v>
      </c>
      <c r="D62" s="87">
        <f>общие!E143</f>
        <v>60905.3</v>
      </c>
      <c r="E62" s="88">
        <f t="shared" ref="E62:E64" si="15">D62/C62*100</f>
        <v>91.10726835113185</v>
      </c>
      <c r="F62" s="214"/>
      <c r="G62" s="66">
        <f t="shared" ref="G62:G67" si="16">C62-D62</f>
        <v>5944.8000000000029</v>
      </c>
    </row>
    <row r="63" spans="1:7" s="96" customFormat="1" ht="72.75" customHeight="1" x14ac:dyDescent="0.25">
      <c r="A63" s="222"/>
      <c r="B63" s="86" t="s">
        <v>19</v>
      </c>
      <c r="C63" s="87">
        <f>общие!D144</f>
        <v>3518.5</v>
      </c>
      <c r="D63" s="87">
        <f>общие!E144</f>
        <v>3205.6</v>
      </c>
      <c r="E63" s="88">
        <f t="shared" si="15"/>
        <v>91.107005826346452</v>
      </c>
      <c r="F63" s="214"/>
      <c r="G63" s="66">
        <f t="shared" si="16"/>
        <v>312.90000000000009</v>
      </c>
    </row>
    <row r="64" spans="1:7" s="96" customFormat="1" ht="20.25" customHeight="1" x14ac:dyDescent="0.25">
      <c r="A64" s="215" t="s">
        <v>91</v>
      </c>
      <c r="B64" s="97" t="s">
        <v>67</v>
      </c>
      <c r="C64" s="67">
        <f>C61+C62+C63</f>
        <v>70368.600000000006</v>
      </c>
      <c r="D64" s="67">
        <f>D61+D62+D63</f>
        <v>64110.9</v>
      </c>
      <c r="E64" s="94">
        <f t="shared" si="15"/>
        <v>91.10725522463143</v>
      </c>
      <c r="F64" s="216"/>
      <c r="G64" s="66">
        <f t="shared" si="16"/>
        <v>6257.7000000000044</v>
      </c>
    </row>
    <row r="65" spans="1:7" s="96" customFormat="1" ht="20.25" customHeight="1" x14ac:dyDescent="0.25">
      <c r="A65" s="215"/>
      <c r="B65" s="97" t="s">
        <v>102</v>
      </c>
      <c r="C65" s="67">
        <f t="shared" ref="C65:D65" si="17">C61</f>
        <v>0</v>
      </c>
      <c r="D65" s="67">
        <f t="shared" si="17"/>
        <v>0</v>
      </c>
      <c r="E65" s="94">
        <v>0</v>
      </c>
      <c r="F65" s="216"/>
      <c r="G65" s="66">
        <f t="shared" si="16"/>
        <v>0</v>
      </c>
    </row>
    <row r="66" spans="1:7" s="96" customFormat="1" ht="20.25" customHeight="1" x14ac:dyDescent="0.25">
      <c r="A66" s="215"/>
      <c r="B66" s="97" t="s">
        <v>18</v>
      </c>
      <c r="C66" s="67">
        <f t="shared" ref="C66:D66" si="18">C62</f>
        <v>66850.100000000006</v>
      </c>
      <c r="D66" s="67">
        <f t="shared" si="18"/>
        <v>60905.3</v>
      </c>
      <c r="E66" s="94">
        <f>D66/C66*100</f>
        <v>91.10726835113185</v>
      </c>
      <c r="F66" s="216"/>
      <c r="G66" s="66">
        <f t="shared" si="16"/>
        <v>5944.8000000000029</v>
      </c>
    </row>
    <row r="67" spans="1:7" s="96" customFormat="1" ht="20.25" customHeight="1" x14ac:dyDescent="0.25">
      <c r="A67" s="215"/>
      <c r="B67" s="97" t="s">
        <v>19</v>
      </c>
      <c r="C67" s="67">
        <f t="shared" ref="C67:D67" si="19">C63</f>
        <v>3518.5</v>
      </c>
      <c r="D67" s="67">
        <f t="shared" si="19"/>
        <v>3205.6</v>
      </c>
      <c r="E67" s="94">
        <f t="shared" ref="E67" si="20">D67/C67*100</f>
        <v>91.107005826346452</v>
      </c>
      <c r="F67" s="216"/>
      <c r="G67" s="66">
        <f t="shared" si="16"/>
        <v>312.90000000000009</v>
      </c>
    </row>
    <row r="68" spans="1:7" s="96" customFormat="1" ht="21" customHeight="1" x14ac:dyDescent="0.25">
      <c r="A68" s="217"/>
      <c r="B68" s="218"/>
      <c r="C68" s="218"/>
      <c r="D68" s="218"/>
      <c r="E68" s="218"/>
      <c r="F68" s="219"/>
      <c r="G68" s="66"/>
    </row>
    <row r="69" spans="1:7" s="96" customFormat="1" ht="18.75" customHeight="1" x14ac:dyDescent="0.25">
      <c r="A69" s="215" t="s">
        <v>92</v>
      </c>
      <c r="B69" s="97" t="s">
        <v>67</v>
      </c>
      <c r="C69" s="67">
        <f>C15+C26+C34+C42+C56+C64</f>
        <v>254102.70000000004</v>
      </c>
      <c r="D69" s="67">
        <f>D15+D26+D34+D42+D56+D64</f>
        <v>191128.99999999997</v>
      </c>
      <c r="E69" s="94">
        <f t="shared" ref="E69:E72" si="21">D69/C69*100</f>
        <v>75.217225161322546</v>
      </c>
      <c r="F69" s="230"/>
      <c r="G69" s="66">
        <f t="shared" si="0"/>
        <v>62973.70000000007</v>
      </c>
    </row>
    <row r="70" spans="1:7" s="96" customFormat="1" ht="20.25" customHeight="1" x14ac:dyDescent="0.25">
      <c r="A70" s="215"/>
      <c r="B70" s="97" t="s">
        <v>102</v>
      </c>
      <c r="C70" s="67">
        <f>C16+C27+C35+C57+C65+C43</f>
        <v>32930.9</v>
      </c>
      <c r="D70" s="67">
        <f>D16+D27+D35+D57+D65+D43</f>
        <v>32930.6</v>
      </c>
      <c r="E70" s="94">
        <f t="shared" si="21"/>
        <v>99.999089001515287</v>
      </c>
      <c r="F70" s="230"/>
      <c r="G70" s="66">
        <f t="shared" si="0"/>
        <v>0.30000000000291038</v>
      </c>
    </row>
    <row r="71" spans="1:7" s="96" customFormat="1" ht="20.25" customHeight="1" x14ac:dyDescent="0.25">
      <c r="A71" s="215"/>
      <c r="B71" s="97" t="s">
        <v>18</v>
      </c>
      <c r="C71" s="67">
        <f t="shared" ref="C71:D72" si="22">C17+C28+C36+C58+C66+C44</f>
        <v>206433.2</v>
      </c>
      <c r="D71" s="67">
        <f t="shared" si="22"/>
        <v>146608.90000000002</v>
      </c>
      <c r="E71" s="94">
        <f t="shared" si="21"/>
        <v>71.02002003553693</v>
      </c>
      <c r="F71" s="230"/>
      <c r="G71" s="66">
        <f t="shared" si="0"/>
        <v>59824.299999999988</v>
      </c>
    </row>
    <row r="72" spans="1:7" s="96" customFormat="1" ht="20.25" customHeight="1" x14ac:dyDescent="0.25">
      <c r="A72" s="215"/>
      <c r="B72" s="97" t="s">
        <v>19</v>
      </c>
      <c r="C72" s="67">
        <f t="shared" si="22"/>
        <v>14738.6</v>
      </c>
      <c r="D72" s="67">
        <f t="shared" si="22"/>
        <v>11589.5</v>
      </c>
      <c r="E72" s="94">
        <f t="shared" si="21"/>
        <v>78.633655842481645</v>
      </c>
      <c r="F72" s="230"/>
      <c r="G72" s="66">
        <f t="shared" si="0"/>
        <v>3149.1000000000004</v>
      </c>
    </row>
    <row r="73" spans="1:7" ht="21" customHeight="1" x14ac:dyDescent="0.25">
      <c r="A73" s="231" t="s">
        <v>130</v>
      </c>
      <c r="B73" s="231"/>
      <c r="C73" s="231"/>
      <c r="D73" s="231"/>
      <c r="E73" s="231"/>
      <c r="F73" s="231"/>
      <c r="G73" s="66"/>
    </row>
    <row r="74" spans="1:7" s="104" customFormat="1" ht="18.75" customHeight="1" x14ac:dyDescent="0.25">
      <c r="A74" s="222" t="s">
        <v>1</v>
      </c>
      <c r="B74" s="102" t="s">
        <v>102</v>
      </c>
      <c r="C74" s="103">
        <f t="shared" ref="C74:D76" si="23">C47</f>
        <v>0</v>
      </c>
      <c r="D74" s="103">
        <f t="shared" si="23"/>
        <v>0</v>
      </c>
      <c r="E74" s="88">
        <v>0</v>
      </c>
      <c r="F74" s="225"/>
      <c r="G74" s="66">
        <f t="shared" si="0"/>
        <v>0</v>
      </c>
    </row>
    <row r="75" spans="1:7" ht="18.75" customHeight="1" x14ac:dyDescent="0.25">
      <c r="A75" s="222"/>
      <c r="B75" s="86" t="s">
        <v>18</v>
      </c>
      <c r="C75" s="105">
        <f t="shared" si="23"/>
        <v>400</v>
      </c>
      <c r="D75" s="105">
        <f t="shared" si="23"/>
        <v>400</v>
      </c>
      <c r="E75" s="88">
        <f t="shared" ref="E75" si="24">D75/C75*100</f>
        <v>100</v>
      </c>
      <c r="F75" s="225"/>
      <c r="G75" s="66">
        <f t="shared" si="0"/>
        <v>0</v>
      </c>
    </row>
    <row r="76" spans="1:7" ht="18.75" customHeight="1" x14ac:dyDescent="0.25">
      <c r="A76" s="222"/>
      <c r="B76" s="86" t="s">
        <v>19</v>
      </c>
      <c r="C76" s="105">
        <f t="shared" si="23"/>
        <v>0</v>
      </c>
      <c r="D76" s="105">
        <f t="shared" si="23"/>
        <v>0</v>
      </c>
      <c r="E76" s="88">
        <v>0</v>
      </c>
      <c r="F76" s="225"/>
      <c r="G76" s="66">
        <f t="shared" si="0"/>
        <v>0</v>
      </c>
    </row>
    <row r="77" spans="1:7" s="68" customFormat="1" ht="18.75" customHeight="1" x14ac:dyDescent="0.25">
      <c r="A77" s="222"/>
      <c r="B77" s="106" t="s">
        <v>21</v>
      </c>
      <c r="C77" s="107">
        <f>C75+C76+C74</f>
        <v>400</v>
      </c>
      <c r="D77" s="107">
        <f>D75+D76+D74</f>
        <v>400</v>
      </c>
      <c r="E77" s="108">
        <f>D77/C77*100</f>
        <v>100</v>
      </c>
      <c r="F77" s="225"/>
      <c r="G77" s="66">
        <f t="shared" si="0"/>
        <v>0</v>
      </c>
    </row>
    <row r="78" spans="1:7" ht="18.75" customHeight="1" x14ac:dyDescent="0.25">
      <c r="A78" s="222" t="s">
        <v>0</v>
      </c>
      <c r="B78" s="86" t="s">
        <v>102</v>
      </c>
      <c r="C78" s="105">
        <f t="shared" ref="C78:D80" si="25">C39</f>
        <v>1060.8</v>
      </c>
      <c r="D78" s="105">
        <f t="shared" si="25"/>
        <v>1060.7</v>
      </c>
      <c r="E78" s="88">
        <f>D78/C78*100</f>
        <v>99.990573152337873</v>
      </c>
      <c r="F78" s="214"/>
      <c r="G78" s="66">
        <f t="shared" si="0"/>
        <v>9.9999999999909051E-2</v>
      </c>
    </row>
    <row r="79" spans="1:7" ht="18.75" customHeight="1" x14ac:dyDescent="0.25">
      <c r="A79" s="222"/>
      <c r="B79" s="86" t="s">
        <v>18</v>
      </c>
      <c r="C79" s="105">
        <f t="shared" si="25"/>
        <v>44.2</v>
      </c>
      <c r="D79" s="105">
        <f t="shared" si="25"/>
        <v>44.2</v>
      </c>
      <c r="E79" s="88">
        <f>D79/C79*100</f>
        <v>100</v>
      </c>
      <c r="F79" s="214"/>
      <c r="G79" s="66">
        <f t="shared" si="0"/>
        <v>0</v>
      </c>
    </row>
    <row r="80" spans="1:7" ht="18.75" customHeight="1" x14ac:dyDescent="0.25">
      <c r="A80" s="222"/>
      <c r="B80" s="86" t="s">
        <v>19</v>
      </c>
      <c r="C80" s="105">
        <f t="shared" si="25"/>
        <v>1499</v>
      </c>
      <c r="D80" s="105">
        <f t="shared" si="25"/>
        <v>1499</v>
      </c>
      <c r="E80" s="88">
        <f>D80/C80*100</f>
        <v>100</v>
      </c>
      <c r="F80" s="214"/>
      <c r="G80" s="66">
        <f t="shared" si="0"/>
        <v>0</v>
      </c>
    </row>
    <row r="81" spans="1:7" s="68" customFormat="1" ht="18.75" customHeight="1" x14ac:dyDescent="0.25">
      <c r="A81" s="222"/>
      <c r="B81" s="106" t="s">
        <v>21</v>
      </c>
      <c r="C81" s="107">
        <f>C78+C80+C79</f>
        <v>2604</v>
      </c>
      <c r="D81" s="107">
        <f>D78+D80+D79</f>
        <v>2603.8999999999996</v>
      </c>
      <c r="E81" s="108">
        <f>D81/C81*100</f>
        <v>99.996159754224252</v>
      </c>
      <c r="F81" s="214"/>
      <c r="G81" s="66">
        <f t="shared" ref="G81:G125" si="26">C81-D81</f>
        <v>0.1000000000003638</v>
      </c>
    </row>
    <row r="82" spans="1:7" s="104" customFormat="1" ht="18.75" customHeight="1" x14ac:dyDescent="0.25">
      <c r="A82" s="222" t="s">
        <v>2</v>
      </c>
      <c r="B82" s="86" t="s">
        <v>102</v>
      </c>
      <c r="C82" s="105">
        <v>0</v>
      </c>
      <c r="D82" s="105">
        <v>0</v>
      </c>
      <c r="E82" s="88">
        <v>0</v>
      </c>
      <c r="F82" s="225"/>
      <c r="G82" s="66">
        <f t="shared" si="26"/>
        <v>0</v>
      </c>
    </row>
    <row r="83" spans="1:7" ht="18.75" customHeight="1" x14ac:dyDescent="0.25">
      <c r="A83" s="222"/>
      <c r="B83" s="86" t="s">
        <v>18</v>
      </c>
      <c r="C83" s="105">
        <v>0</v>
      </c>
      <c r="D83" s="105">
        <v>0</v>
      </c>
      <c r="E83" s="88">
        <v>0</v>
      </c>
      <c r="F83" s="225"/>
      <c r="G83" s="66">
        <f t="shared" si="26"/>
        <v>0</v>
      </c>
    </row>
    <row r="84" spans="1:7" ht="18.75" customHeight="1" x14ac:dyDescent="0.25">
      <c r="A84" s="222"/>
      <c r="B84" s="86" t="s">
        <v>19</v>
      </c>
      <c r="C84" s="105">
        <v>0</v>
      </c>
      <c r="D84" s="105">
        <v>0</v>
      </c>
      <c r="E84" s="88">
        <v>0</v>
      </c>
      <c r="F84" s="225"/>
      <c r="G84" s="66">
        <f t="shared" si="26"/>
        <v>0</v>
      </c>
    </row>
    <row r="85" spans="1:7" s="68" customFormat="1" ht="18.75" customHeight="1" x14ac:dyDescent="0.25">
      <c r="A85" s="222"/>
      <c r="B85" s="106" t="s">
        <v>21</v>
      </c>
      <c r="C85" s="107">
        <f>C82+C84+C83</f>
        <v>0</v>
      </c>
      <c r="D85" s="107">
        <f>D82+D84+D83</f>
        <v>0</v>
      </c>
      <c r="E85" s="108">
        <v>0</v>
      </c>
      <c r="F85" s="225"/>
      <c r="G85" s="66">
        <f t="shared" si="26"/>
        <v>0</v>
      </c>
    </row>
    <row r="86" spans="1:7" ht="18.75" customHeight="1" x14ac:dyDescent="0.25">
      <c r="A86" s="222" t="s">
        <v>3</v>
      </c>
      <c r="B86" s="86" t="s">
        <v>102</v>
      </c>
      <c r="C86" s="105">
        <v>0</v>
      </c>
      <c r="D86" s="105">
        <v>0</v>
      </c>
      <c r="E86" s="88">
        <v>0</v>
      </c>
      <c r="F86" s="214"/>
      <c r="G86" s="66">
        <f t="shared" si="26"/>
        <v>0</v>
      </c>
    </row>
    <row r="87" spans="1:7" ht="18.75" customHeight="1" x14ac:dyDescent="0.25">
      <c r="A87" s="222"/>
      <c r="B87" s="86" t="s">
        <v>18</v>
      </c>
      <c r="C87" s="105">
        <f>C51</f>
        <v>600</v>
      </c>
      <c r="D87" s="105">
        <f>D51</f>
        <v>600</v>
      </c>
      <c r="E87" s="88">
        <f>D87/C87*100</f>
        <v>100</v>
      </c>
      <c r="F87" s="214"/>
      <c r="G87" s="66">
        <f t="shared" si="26"/>
        <v>0</v>
      </c>
    </row>
    <row r="88" spans="1:7" ht="18.75" customHeight="1" x14ac:dyDescent="0.25">
      <c r="A88" s="222"/>
      <c r="B88" s="86" t="s">
        <v>19</v>
      </c>
      <c r="C88" s="105">
        <v>0</v>
      </c>
      <c r="D88" s="105">
        <v>0</v>
      </c>
      <c r="E88" s="88">
        <v>0</v>
      </c>
      <c r="F88" s="214"/>
      <c r="G88" s="66">
        <f t="shared" si="26"/>
        <v>0</v>
      </c>
    </row>
    <row r="89" spans="1:7" s="68" customFormat="1" ht="18.75" customHeight="1" x14ac:dyDescent="0.25">
      <c r="A89" s="222"/>
      <c r="B89" s="106" t="s">
        <v>21</v>
      </c>
      <c r="C89" s="107">
        <f>C86+C87+C88</f>
        <v>600</v>
      </c>
      <c r="D89" s="107">
        <f>D86+D87+D88</f>
        <v>600</v>
      </c>
      <c r="E89" s="108">
        <f>D89/C89*100</f>
        <v>100</v>
      </c>
      <c r="F89" s="214"/>
      <c r="G89" s="66">
        <f t="shared" si="26"/>
        <v>0</v>
      </c>
    </row>
    <row r="90" spans="1:7" ht="18.75" customHeight="1" x14ac:dyDescent="0.25">
      <c r="A90" s="222" t="s">
        <v>8</v>
      </c>
      <c r="B90" s="86" t="s">
        <v>102</v>
      </c>
      <c r="C90" s="105">
        <v>0</v>
      </c>
      <c r="D90" s="105">
        <v>0</v>
      </c>
      <c r="E90" s="88">
        <v>0</v>
      </c>
      <c r="F90" s="214"/>
      <c r="G90" s="66">
        <f t="shared" si="26"/>
        <v>0</v>
      </c>
    </row>
    <row r="91" spans="1:7" ht="18.75" customHeight="1" x14ac:dyDescent="0.25">
      <c r="A91" s="222"/>
      <c r="B91" s="86" t="s">
        <v>18</v>
      </c>
      <c r="C91" s="105">
        <v>0</v>
      </c>
      <c r="D91" s="105">
        <v>0</v>
      </c>
      <c r="E91" s="88">
        <v>0</v>
      </c>
      <c r="F91" s="214"/>
      <c r="G91" s="66">
        <f t="shared" si="26"/>
        <v>0</v>
      </c>
    </row>
    <row r="92" spans="1:7" ht="18.75" customHeight="1" x14ac:dyDescent="0.25">
      <c r="A92" s="222"/>
      <c r="B92" s="86" t="s">
        <v>19</v>
      </c>
      <c r="C92" s="105">
        <v>0</v>
      </c>
      <c r="D92" s="105">
        <v>0</v>
      </c>
      <c r="E92" s="88">
        <v>0</v>
      </c>
      <c r="F92" s="214"/>
      <c r="G92" s="66">
        <f t="shared" si="26"/>
        <v>0</v>
      </c>
    </row>
    <row r="93" spans="1:7" s="68" customFormat="1" ht="18.75" customHeight="1" x14ac:dyDescent="0.25">
      <c r="A93" s="222"/>
      <c r="B93" s="106" t="s">
        <v>21</v>
      </c>
      <c r="C93" s="107">
        <f>C90+C91+C92</f>
        <v>0</v>
      </c>
      <c r="D93" s="107">
        <f>D90+D91+D92</f>
        <v>0</v>
      </c>
      <c r="E93" s="108">
        <v>0</v>
      </c>
      <c r="F93" s="214"/>
      <c r="G93" s="66">
        <f t="shared" si="26"/>
        <v>0</v>
      </c>
    </row>
    <row r="94" spans="1:7" ht="18.75" customHeight="1" x14ac:dyDescent="0.25">
      <c r="A94" s="222" t="s">
        <v>9</v>
      </c>
      <c r="B94" s="86" t="s">
        <v>102</v>
      </c>
      <c r="C94" s="105">
        <f t="shared" ref="C94:D96" si="27">C23</f>
        <v>824.8</v>
      </c>
      <c r="D94" s="105">
        <f t="shared" si="27"/>
        <v>824.8</v>
      </c>
      <c r="E94" s="88">
        <f>D94/C94*100</f>
        <v>100</v>
      </c>
      <c r="F94" s="214"/>
      <c r="G94" s="66">
        <f t="shared" si="26"/>
        <v>0</v>
      </c>
    </row>
    <row r="95" spans="1:7" ht="18.75" customHeight="1" x14ac:dyDescent="0.25">
      <c r="A95" s="222"/>
      <c r="B95" s="86" t="s">
        <v>18</v>
      </c>
      <c r="C95" s="105">
        <f t="shared" si="27"/>
        <v>553.1</v>
      </c>
      <c r="D95" s="105">
        <f t="shared" si="27"/>
        <v>553.1</v>
      </c>
      <c r="E95" s="88">
        <f t="shared" ref="E95:E96" si="28">D95/C95*100</f>
        <v>100</v>
      </c>
      <c r="F95" s="214"/>
      <c r="G95" s="66">
        <f t="shared" si="26"/>
        <v>0</v>
      </c>
    </row>
    <row r="96" spans="1:7" ht="18.75" customHeight="1" x14ac:dyDescent="0.25">
      <c r="A96" s="222"/>
      <c r="B96" s="86" t="s">
        <v>19</v>
      </c>
      <c r="C96" s="105">
        <f t="shared" si="27"/>
        <v>187.9</v>
      </c>
      <c r="D96" s="105">
        <f t="shared" si="27"/>
        <v>187.9</v>
      </c>
      <c r="E96" s="88">
        <f t="shared" si="28"/>
        <v>100</v>
      </c>
      <c r="F96" s="214"/>
      <c r="G96" s="66">
        <f t="shared" si="26"/>
        <v>0</v>
      </c>
    </row>
    <row r="97" spans="1:7" s="68" customFormat="1" ht="18.75" customHeight="1" x14ac:dyDescent="0.25">
      <c r="A97" s="222"/>
      <c r="B97" s="106" t="s">
        <v>21</v>
      </c>
      <c r="C97" s="107">
        <f>C94+C95+C96</f>
        <v>1565.8000000000002</v>
      </c>
      <c r="D97" s="107">
        <f>D94+D95+D96</f>
        <v>1565.8000000000002</v>
      </c>
      <c r="E97" s="108">
        <f>D97/C97*100</f>
        <v>100</v>
      </c>
      <c r="F97" s="214"/>
      <c r="G97" s="66">
        <f t="shared" si="26"/>
        <v>0</v>
      </c>
    </row>
    <row r="98" spans="1:7" ht="18.75" customHeight="1" x14ac:dyDescent="0.25">
      <c r="A98" s="222" t="s">
        <v>7</v>
      </c>
      <c r="B98" s="86" t="s">
        <v>102</v>
      </c>
      <c r="C98" s="105">
        <f t="shared" ref="C98:D100" si="29">C61</f>
        <v>0</v>
      </c>
      <c r="D98" s="105">
        <f t="shared" si="29"/>
        <v>0</v>
      </c>
      <c r="E98" s="88">
        <v>0</v>
      </c>
      <c r="F98" s="214"/>
      <c r="G98" s="66">
        <f t="shared" si="26"/>
        <v>0</v>
      </c>
    </row>
    <row r="99" spans="1:7" ht="18.75" customHeight="1" x14ac:dyDescent="0.25">
      <c r="A99" s="222"/>
      <c r="B99" s="86" t="s">
        <v>18</v>
      </c>
      <c r="C99" s="105">
        <f t="shared" si="29"/>
        <v>66850.100000000006</v>
      </c>
      <c r="D99" s="105">
        <f t="shared" si="29"/>
        <v>60905.3</v>
      </c>
      <c r="E99" s="88">
        <f t="shared" ref="E99:E100" si="30">D99/C99*100</f>
        <v>91.10726835113185</v>
      </c>
      <c r="F99" s="214"/>
      <c r="G99" s="66">
        <f t="shared" si="26"/>
        <v>5944.8000000000029</v>
      </c>
    </row>
    <row r="100" spans="1:7" ht="18.75" customHeight="1" x14ac:dyDescent="0.25">
      <c r="A100" s="222"/>
      <c r="B100" s="86" t="s">
        <v>19</v>
      </c>
      <c r="C100" s="105">
        <f t="shared" si="29"/>
        <v>3518.5</v>
      </c>
      <c r="D100" s="105">
        <f t="shared" si="29"/>
        <v>3205.6</v>
      </c>
      <c r="E100" s="88">
        <f t="shared" si="30"/>
        <v>91.107005826346452</v>
      </c>
      <c r="F100" s="214"/>
      <c r="G100" s="66">
        <f t="shared" si="26"/>
        <v>312.90000000000009</v>
      </c>
    </row>
    <row r="101" spans="1:7" s="68" customFormat="1" ht="18.75" customHeight="1" x14ac:dyDescent="0.25">
      <c r="A101" s="222"/>
      <c r="B101" s="106" t="s">
        <v>21</v>
      </c>
      <c r="C101" s="107">
        <f>C98+C99+C100</f>
        <v>70368.600000000006</v>
      </c>
      <c r="D101" s="107">
        <f>D98+D99+D100</f>
        <v>64110.9</v>
      </c>
      <c r="E101" s="108">
        <f>D101/C101*100</f>
        <v>91.10725522463143</v>
      </c>
      <c r="F101" s="214"/>
      <c r="G101" s="66">
        <f t="shared" si="26"/>
        <v>6257.7000000000044</v>
      </c>
    </row>
    <row r="102" spans="1:7" ht="18.75" customHeight="1" x14ac:dyDescent="0.25">
      <c r="A102" s="222" t="s">
        <v>4</v>
      </c>
      <c r="B102" s="86" t="s">
        <v>102</v>
      </c>
      <c r="C102" s="105">
        <v>0</v>
      </c>
      <c r="D102" s="105">
        <v>0</v>
      </c>
      <c r="E102" s="88">
        <v>0</v>
      </c>
      <c r="F102" s="214"/>
      <c r="G102" s="66">
        <f t="shared" si="26"/>
        <v>0</v>
      </c>
    </row>
    <row r="103" spans="1:7" ht="18.75" customHeight="1" x14ac:dyDescent="0.25">
      <c r="A103" s="222"/>
      <c r="B103" s="86" t="s">
        <v>18</v>
      </c>
      <c r="C103" s="105">
        <v>0</v>
      </c>
      <c r="D103" s="105">
        <v>0</v>
      </c>
      <c r="E103" s="88">
        <v>0</v>
      </c>
      <c r="F103" s="214"/>
      <c r="G103" s="66">
        <f t="shared" si="26"/>
        <v>0</v>
      </c>
    </row>
    <row r="104" spans="1:7" ht="18.75" customHeight="1" x14ac:dyDescent="0.25">
      <c r="A104" s="222"/>
      <c r="B104" s="86" t="s">
        <v>19</v>
      </c>
      <c r="C104" s="87">
        <v>0</v>
      </c>
      <c r="D104" s="87">
        <v>0</v>
      </c>
      <c r="E104" s="88">
        <v>0</v>
      </c>
      <c r="F104" s="214"/>
      <c r="G104" s="66">
        <f t="shared" si="26"/>
        <v>0</v>
      </c>
    </row>
    <row r="105" spans="1:7" s="68" customFormat="1" ht="18.75" customHeight="1" x14ac:dyDescent="0.25">
      <c r="A105" s="222"/>
      <c r="B105" s="106" t="s">
        <v>21</v>
      </c>
      <c r="C105" s="107">
        <f>C102+C103+C104</f>
        <v>0</v>
      </c>
      <c r="D105" s="107">
        <f>D102+D103+D104</f>
        <v>0</v>
      </c>
      <c r="E105" s="108">
        <v>0</v>
      </c>
      <c r="F105" s="214"/>
      <c r="G105" s="66">
        <f t="shared" si="26"/>
        <v>0</v>
      </c>
    </row>
    <row r="106" spans="1:7" ht="18.75" customHeight="1" x14ac:dyDescent="0.25">
      <c r="A106" s="222" t="s">
        <v>5</v>
      </c>
      <c r="B106" s="86" t="s">
        <v>102</v>
      </c>
      <c r="C106" s="105">
        <v>0</v>
      </c>
      <c r="D106" s="105">
        <v>0</v>
      </c>
      <c r="E106" s="88">
        <v>0</v>
      </c>
      <c r="F106" s="214"/>
      <c r="G106" s="66">
        <f t="shared" si="26"/>
        <v>0</v>
      </c>
    </row>
    <row r="107" spans="1:7" ht="18.75" customHeight="1" x14ac:dyDescent="0.25">
      <c r="A107" s="222"/>
      <c r="B107" s="86" t="s">
        <v>18</v>
      </c>
      <c r="C107" s="105">
        <v>0</v>
      </c>
      <c r="D107" s="105">
        <v>0</v>
      </c>
      <c r="E107" s="88">
        <v>0</v>
      </c>
      <c r="F107" s="214"/>
      <c r="G107" s="66">
        <f t="shared" si="26"/>
        <v>0</v>
      </c>
    </row>
    <row r="108" spans="1:7" ht="18.75" customHeight="1" x14ac:dyDescent="0.25">
      <c r="A108" s="222"/>
      <c r="B108" s="86" t="s">
        <v>19</v>
      </c>
      <c r="C108" s="105">
        <v>0</v>
      </c>
      <c r="D108" s="105">
        <v>0</v>
      </c>
      <c r="E108" s="88">
        <v>0</v>
      </c>
      <c r="F108" s="214"/>
      <c r="G108" s="66">
        <f t="shared" si="26"/>
        <v>0</v>
      </c>
    </row>
    <row r="109" spans="1:7" s="68" customFormat="1" ht="18.75" customHeight="1" x14ac:dyDescent="0.25">
      <c r="A109" s="222"/>
      <c r="B109" s="106" t="s">
        <v>21</v>
      </c>
      <c r="C109" s="107">
        <f>C106+C107+C108</f>
        <v>0</v>
      </c>
      <c r="D109" s="107">
        <f>D106+D107+D108</f>
        <v>0</v>
      </c>
      <c r="E109" s="108">
        <v>0</v>
      </c>
      <c r="F109" s="214"/>
      <c r="G109" s="66">
        <f t="shared" si="26"/>
        <v>0</v>
      </c>
    </row>
    <row r="110" spans="1:7" ht="18.75" customHeight="1" x14ac:dyDescent="0.25">
      <c r="A110" s="222" t="s">
        <v>6</v>
      </c>
      <c r="B110" s="86" t="s">
        <v>102</v>
      </c>
      <c r="C110" s="105">
        <v>0</v>
      </c>
      <c r="D110" s="105">
        <v>0</v>
      </c>
      <c r="E110" s="88">
        <v>0</v>
      </c>
      <c r="F110" s="214"/>
      <c r="G110" s="66">
        <f t="shared" si="26"/>
        <v>0</v>
      </c>
    </row>
    <row r="111" spans="1:7" ht="18.75" customHeight="1" x14ac:dyDescent="0.25">
      <c r="A111" s="222"/>
      <c r="B111" s="86" t="s">
        <v>18</v>
      </c>
      <c r="C111" s="105">
        <v>0</v>
      </c>
      <c r="D111" s="105">
        <v>0</v>
      </c>
      <c r="E111" s="88">
        <v>0</v>
      </c>
      <c r="F111" s="214"/>
      <c r="G111" s="66">
        <f t="shared" si="26"/>
        <v>0</v>
      </c>
    </row>
    <row r="112" spans="1:7" ht="18.75" customHeight="1" x14ac:dyDescent="0.25">
      <c r="A112" s="222"/>
      <c r="B112" s="86" t="s">
        <v>19</v>
      </c>
      <c r="C112" s="105">
        <v>0</v>
      </c>
      <c r="D112" s="105">
        <v>0</v>
      </c>
      <c r="E112" s="88">
        <v>0</v>
      </c>
      <c r="F112" s="214"/>
      <c r="G112" s="66">
        <f t="shared" si="26"/>
        <v>0</v>
      </c>
    </row>
    <row r="113" spans="1:7" s="68" customFormat="1" ht="18.75" customHeight="1" x14ac:dyDescent="0.25">
      <c r="A113" s="222"/>
      <c r="B113" s="106" t="s">
        <v>21</v>
      </c>
      <c r="C113" s="107">
        <f>C110+C111+C112</f>
        <v>0</v>
      </c>
      <c r="D113" s="107">
        <f>D110+D111+D112</f>
        <v>0</v>
      </c>
      <c r="E113" s="108">
        <v>0</v>
      </c>
      <c r="F113" s="214"/>
      <c r="G113" s="66">
        <f t="shared" si="26"/>
        <v>0</v>
      </c>
    </row>
    <row r="114" spans="1:7" s="104" customFormat="1" ht="18.75" customHeight="1" x14ac:dyDescent="0.25">
      <c r="A114" s="222" t="s">
        <v>10</v>
      </c>
      <c r="B114" s="102" t="s">
        <v>102</v>
      </c>
      <c r="C114" s="103">
        <v>0</v>
      </c>
      <c r="D114" s="103">
        <v>0</v>
      </c>
      <c r="E114" s="88">
        <v>0</v>
      </c>
      <c r="F114" s="225"/>
      <c r="G114" s="66">
        <f t="shared" si="26"/>
        <v>0</v>
      </c>
    </row>
    <row r="115" spans="1:7" ht="18.75" customHeight="1" x14ac:dyDescent="0.25">
      <c r="A115" s="222"/>
      <c r="B115" s="86" t="s">
        <v>18</v>
      </c>
      <c r="C115" s="103">
        <v>0</v>
      </c>
      <c r="D115" s="103">
        <v>0</v>
      </c>
      <c r="E115" s="88">
        <v>0</v>
      </c>
      <c r="F115" s="225"/>
      <c r="G115" s="66">
        <f t="shared" si="26"/>
        <v>0</v>
      </c>
    </row>
    <row r="116" spans="1:7" ht="18.75" customHeight="1" x14ac:dyDescent="0.25">
      <c r="A116" s="222"/>
      <c r="B116" s="86" t="s">
        <v>19</v>
      </c>
      <c r="C116" s="103">
        <v>0</v>
      </c>
      <c r="D116" s="103">
        <v>0</v>
      </c>
      <c r="E116" s="88">
        <v>0</v>
      </c>
      <c r="F116" s="225"/>
      <c r="G116" s="66">
        <f t="shared" si="26"/>
        <v>0</v>
      </c>
    </row>
    <row r="117" spans="1:7" s="68" customFormat="1" ht="18.75" customHeight="1" x14ac:dyDescent="0.25">
      <c r="A117" s="222"/>
      <c r="B117" s="106" t="s">
        <v>21</v>
      </c>
      <c r="C117" s="107">
        <f>C114+C115+C116</f>
        <v>0</v>
      </c>
      <c r="D117" s="107">
        <f>D114+D115+D116</f>
        <v>0</v>
      </c>
      <c r="E117" s="108">
        <v>0</v>
      </c>
      <c r="F117" s="225"/>
      <c r="G117" s="66">
        <f t="shared" si="26"/>
        <v>0</v>
      </c>
    </row>
    <row r="118" spans="1:7" s="109" customFormat="1" ht="18.75" customHeight="1" x14ac:dyDescent="0.25">
      <c r="A118" s="222" t="s">
        <v>11</v>
      </c>
      <c r="B118" s="102" t="s">
        <v>102</v>
      </c>
      <c r="C118" s="103">
        <f>C31+C20+C12+C6</f>
        <v>31045.3</v>
      </c>
      <c r="D118" s="103">
        <f>D31+D20+D12+D6</f>
        <v>31045.1</v>
      </c>
      <c r="E118" s="88">
        <f t="shared" ref="E118:E125" si="31">D118/C118*100</f>
        <v>99.999355780101979</v>
      </c>
      <c r="F118" s="214"/>
      <c r="G118" s="66">
        <f t="shared" si="26"/>
        <v>0.2000000000007276</v>
      </c>
    </row>
    <row r="119" spans="1:7" ht="18.75" customHeight="1" x14ac:dyDescent="0.25">
      <c r="A119" s="222"/>
      <c r="B119" s="86" t="s">
        <v>18</v>
      </c>
      <c r="C119" s="103">
        <f>C32+C21+C13+C7+C54</f>
        <v>137985.79999999999</v>
      </c>
      <c r="D119" s="103">
        <f>D32+D21+D13+D7+D54</f>
        <v>84106.299999999988</v>
      </c>
      <c r="E119" s="88">
        <f t="shared" si="31"/>
        <v>60.952866164489386</v>
      </c>
      <c r="F119" s="214"/>
      <c r="G119" s="66">
        <f t="shared" si="26"/>
        <v>53879.5</v>
      </c>
    </row>
    <row r="120" spans="1:7" ht="18.75" customHeight="1" x14ac:dyDescent="0.25">
      <c r="A120" s="222"/>
      <c r="B120" s="86" t="s">
        <v>19</v>
      </c>
      <c r="C120" s="103">
        <f>C33+C22+C14+C8</f>
        <v>9533.2000000000007</v>
      </c>
      <c r="D120" s="103">
        <f>D33+D22+D14+D8</f>
        <v>6697</v>
      </c>
      <c r="E120" s="88">
        <f t="shared" si="31"/>
        <v>70.249234255024533</v>
      </c>
      <c r="F120" s="214"/>
      <c r="G120" s="66">
        <f t="shared" si="26"/>
        <v>2836.2000000000007</v>
      </c>
    </row>
    <row r="121" spans="1:7" s="68" customFormat="1" ht="18.75" customHeight="1" x14ac:dyDescent="0.25">
      <c r="A121" s="222"/>
      <c r="B121" s="106" t="s">
        <v>21</v>
      </c>
      <c r="C121" s="107">
        <f>C118+C119+C120</f>
        <v>178564.3</v>
      </c>
      <c r="D121" s="107">
        <f>D118+D119+D120</f>
        <v>121848.4</v>
      </c>
      <c r="E121" s="108">
        <f t="shared" si="31"/>
        <v>68.237828054095914</v>
      </c>
      <c r="F121" s="214"/>
      <c r="G121" s="66">
        <f t="shared" si="26"/>
        <v>56715.899999999994</v>
      </c>
    </row>
    <row r="122" spans="1:7" s="68" customFormat="1" ht="18.75" customHeight="1" x14ac:dyDescent="0.25">
      <c r="A122" s="226" t="s">
        <v>93</v>
      </c>
      <c r="B122" s="69" t="s">
        <v>102</v>
      </c>
      <c r="C122" s="70">
        <f>C74+C78+C82+C86+C90+C94+C98+C102+C106+C110+C114+C118</f>
        <v>32930.9</v>
      </c>
      <c r="D122" s="70">
        <f t="shared" ref="C122:D124" si="32">D74+D78+D82+D86+D90+D94+D98+D102+D106+D110+D114+D118</f>
        <v>32930.6</v>
      </c>
      <c r="E122" s="95">
        <f t="shared" si="31"/>
        <v>99.999089001515287</v>
      </c>
      <c r="F122" s="227"/>
      <c r="G122" s="66">
        <f t="shared" si="26"/>
        <v>0.30000000000291038</v>
      </c>
    </row>
    <row r="123" spans="1:7" s="71" customFormat="1" ht="18.75" customHeight="1" x14ac:dyDescent="0.25">
      <c r="A123" s="226"/>
      <c r="B123" s="69" t="s">
        <v>18</v>
      </c>
      <c r="C123" s="70">
        <f t="shared" si="32"/>
        <v>206433.2</v>
      </c>
      <c r="D123" s="70">
        <f t="shared" si="32"/>
        <v>146608.9</v>
      </c>
      <c r="E123" s="95">
        <f t="shared" si="31"/>
        <v>71.020020035536916</v>
      </c>
      <c r="F123" s="227"/>
      <c r="G123" s="66">
        <f t="shared" si="26"/>
        <v>59824.300000000017</v>
      </c>
    </row>
    <row r="124" spans="1:7" s="71" customFormat="1" ht="18.75" customHeight="1" x14ac:dyDescent="0.25">
      <c r="A124" s="226"/>
      <c r="B124" s="69" t="s">
        <v>19</v>
      </c>
      <c r="C124" s="70">
        <f t="shared" si="32"/>
        <v>14738.6</v>
      </c>
      <c r="D124" s="70">
        <f t="shared" si="32"/>
        <v>11589.5</v>
      </c>
      <c r="E124" s="95">
        <f t="shared" si="31"/>
        <v>78.633655842481645</v>
      </c>
      <c r="F124" s="227"/>
      <c r="G124" s="66">
        <f t="shared" si="26"/>
        <v>3149.1000000000004</v>
      </c>
    </row>
    <row r="125" spans="1:7" s="71" customFormat="1" ht="18.75" customHeight="1" x14ac:dyDescent="0.25">
      <c r="A125" s="226"/>
      <c r="B125" s="69" t="s">
        <v>21</v>
      </c>
      <c r="C125" s="70">
        <f>C123+C124+C122</f>
        <v>254102.7</v>
      </c>
      <c r="D125" s="70">
        <f>D123+D124+D122</f>
        <v>191129</v>
      </c>
      <c r="E125" s="95">
        <f t="shared" si="31"/>
        <v>75.21722516132256</v>
      </c>
      <c r="F125" s="227"/>
      <c r="G125" s="66">
        <f t="shared" si="26"/>
        <v>62973.700000000012</v>
      </c>
    </row>
  </sheetData>
  <mergeCells count="73">
    <mergeCell ref="A19:F19"/>
    <mergeCell ref="A26:A29"/>
    <mergeCell ref="F26:F29"/>
    <mergeCell ref="A20:A22"/>
    <mergeCell ref="F20:F22"/>
    <mergeCell ref="A23:A25"/>
    <mergeCell ref="F23:F25"/>
    <mergeCell ref="A46:F46"/>
    <mergeCell ref="A47:A49"/>
    <mergeCell ref="F47:F49"/>
    <mergeCell ref="A60:F60"/>
    <mergeCell ref="A61:A63"/>
    <mergeCell ref="A56:A59"/>
    <mergeCell ref="F56:F59"/>
    <mergeCell ref="A50:A52"/>
    <mergeCell ref="F50:F52"/>
    <mergeCell ref="A53:A55"/>
    <mergeCell ref="F53:F55"/>
    <mergeCell ref="A38:F38"/>
    <mergeCell ref="A39:A41"/>
    <mergeCell ref="F39:F41"/>
    <mergeCell ref="A42:A45"/>
    <mergeCell ref="F42:F45"/>
    <mergeCell ref="A30:F30"/>
    <mergeCell ref="A31:A33"/>
    <mergeCell ref="F31:F33"/>
    <mergeCell ref="A34:A37"/>
    <mergeCell ref="F34:F37"/>
    <mergeCell ref="A90:A93"/>
    <mergeCell ref="A94:A97"/>
    <mergeCell ref="F94:F97"/>
    <mergeCell ref="F90:F93"/>
    <mergeCell ref="A69:A72"/>
    <mergeCell ref="F69:F72"/>
    <mergeCell ref="A73:F73"/>
    <mergeCell ref="A114:A117"/>
    <mergeCell ref="A118:A121"/>
    <mergeCell ref="F114:F117"/>
    <mergeCell ref="F118:F121"/>
    <mergeCell ref="A122:A125"/>
    <mergeCell ref="F122:F125"/>
    <mergeCell ref="F74:F77"/>
    <mergeCell ref="F78:F81"/>
    <mergeCell ref="F82:F85"/>
    <mergeCell ref="A74:A77"/>
    <mergeCell ref="A110:A113"/>
    <mergeCell ref="F110:F113"/>
    <mergeCell ref="A106:A109"/>
    <mergeCell ref="F106:F109"/>
    <mergeCell ref="A82:A85"/>
    <mergeCell ref="A78:A81"/>
    <mergeCell ref="A102:A105"/>
    <mergeCell ref="F102:F105"/>
    <mergeCell ref="A98:A101"/>
    <mergeCell ref="F98:F101"/>
    <mergeCell ref="A86:A89"/>
    <mergeCell ref="F86:F89"/>
    <mergeCell ref="F61:F63"/>
    <mergeCell ref="A64:A67"/>
    <mergeCell ref="F64:F67"/>
    <mergeCell ref="A68:F68"/>
    <mergeCell ref="A1:F1"/>
    <mergeCell ref="A5:F5"/>
    <mergeCell ref="A15:A18"/>
    <mergeCell ref="F15:F18"/>
    <mergeCell ref="F6:F11"/>
    <mergeCell ref="F12:F14"/>
    <mergeCell ref="A6:A11"/>
    <mergeCell ref="A12:A14"/>
    <mergeCell ref="B8:B11"/>
    <mergeCell ref="C8:C11"/>
    <mergeCell ref="D8:D11"/>
    <mergeCell ref="E8:E11"/>
  </mergeCells>
  <pageMargins left="0.78740157480314965" right="0.78740157480314965" top="1.1811023622047245" bottom="0.39370078740157483" header="0.31496062992125984" footer="0.31496062992125984"/>
  <pageSetup paperSize="9" scale="6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СВОД</vt:lpstr>
      <vt:lpstr>общие</vt:lpstr>
      <vt:lpstr>КБ+ софин. МБ</vt:lpstr>
      <vt:lpstr>'КБ+ софин. МБ'!Заголовки_для_печати</vt:lpstr>
      <vt:lpstr>общие!Заголовки_для_печати</vt:lpstr>
      <vt:lpstr>СВОД!Заголовки_для_печати</vt:lpstr>
      <vt:lpstr>'КБ+ софин. МБ'!Область_печати</vt:lpstr>
      <vt:lpstr>общие!Область_печати</vt:lpstr>
      <vt:lpstr>СВОД!Область_печати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Lubnina</dc:creator>
  <cp:lastModifiedBy>Eco</cp:lastModifiedBy>
  <cp:lastPrinted>2026-03-20T06:48:51Z</cp:lastPrinted>
  <dcterms:created xsi:type="dcterms:W3CDTF">2012-11-13T08:43:34Z</dcterms:created>
  <dcterms:modified xsi:type="dcterms:W3CDTF">2026-03-31T05:47:55Z</dcterms:modified>
</cp:coreProperties>
</file>